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2.xml" ContentType="application/vnd.openxmlformats-officedocument.drawing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Google Drive\Profesional\Web filiación\allmermaids\Articulos de creación propia\"/>
    </mc:Choice>
  </mc:AlternateContent>
  <bookViews>
    <workbookView xWindow="0" yWindow="0" windowWidth="20490" windowHeight="7755" tabRatio="717"/>
  </bookViews>
  <sheets>
    <sheet name="Party Overview" sheetId="4" r:id="rId1"/>
    <sheet name="Guest List" sheetId="2" r:id="rId2"/>
    <sheet name="Food &amp; drinks" sheetId="1" r:id="rId3"/>
    <sheet name="Venue &amp; others" sheetId="3" r:id="rId4"/>
    <sheet name="Site Map" sheetId="5" r:id="rId5"/>
    <sheet name="Agenda" sheetId="6" r:id="rId6"/>
  </sheets>
  <definedNames>
    <definedName name="_xlnm.Print_Area" localSheetId="4">'Site Map'!$A$6:$AH$49</definedName>
    <definedName name="CosteBásicoPorInvitado">('Venue &amp; others'!$C$15+'Venue &amp; others'!$C$23+'Venue &amp; others'!$C$31)/'Party Overview'!$E$11</definedName>
    <definedName name="EncabezadoTabla1">'Venue &amp; others'!$B$7</definedName>
    <definedName name="EncabezadoTabla2">'Venue &amp; others'!$B$18</definedName>
    <definedName name="InvitadosConfirmados">'Party Overview'!$E$11</definedName>
    <definedName name="RSVPPendientes">COUNTIF('Guest List'!$I$8:$I$22,"&lt;&gt;"&amp;"*")</definedName>
    <definedName name="Table3Header">'Venue &amp; others'!$B$26</definedName>
    <definedName name="TotalAdultos">'Party Overview'!$E$9</definedName>
    <definedName name="TotalNiños">'Party Overview'!$E$10</definedName>
  </definedNames>
  <calcPr calcId="152511"/>
</workbook>
</file>

<file path=xl/calcChain.xml><?xml version="1.0" encoding="utf-8"?>
<calcChain xmlns="http://schemas.openxmlformats.org/spreadsheetml/2006/main">
  <c r="U47" i="5" l="1"/>
  <c r="U46" i="5"/>
  <c r="U45" i="5"/>
  <c r="U44" i="5"/>
  <c r="U43" i="5"/>
  <c r="E10" i="4"/>
  <c r="F9" i="1" s="1"/>
  <c r="E9" i="4"/>
  <c r="E20" i="4"/>
  <c r="E19" i="4"/>
  <c r="E18" i="4"/>
  <c r="E17" i="4"/>
  <c r="C31" i="3"/>
  <c r="G20" i="4"/>
  <c r="H20" i="4"/>
  <c r="C23" i="3"/>
  <c r="G19" i="4"/>
  <c r="H19" i="4"/>
  <c r="C15" i="3"/>
  <c r="G18" i="4" s="1"/>
  <c r="H18" i="4" s="1"/>
  <c r="E25" i="1"/>
  <c r="D25" i="1"/>
  <c r="C25" i="1"/>
  <c r="G17" i="4"/>
  <c r="G21" i="4" s="1"/>
  <c r="H21" i="4" s="1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F21" i="4"/>
  <c r="D20" i="4"/>
  <c r="D19" i="4"/>
  <c r="D18" i="4"/>
  <c r="H17" i="4"/>
  <c r="F24" i="1" l="1"/>
  <c r="F20" i="1"/>
  <c r="F16" i="1"/>
  <c r="F12" i="1"/>
  <c r="F7" i="1"/>
  <c r="F23" i="1"/>
  <c r="F19" i="1"/>
  <c r="F15" i="1"/>
  <c r="F11" i="1"/>
  <c r="F22" i="1"/>
  <c r="F18" i="1"/>
  <c r="F14" i="1"/>
  <c r="F10" i="1"/>
  <c r="F8" i="1"/>
  <c r="F21" i="1"/>
  <c r="F17" i="1"/>
  <c r="F13" i="1"/>
  <c r="E21" i="4"/>
  <c r="G8" i="1"/>
  <c r="G24" i="1"/>
  <c r="E11" i="4"/>
  <c r="G9" i="4" s="1"/>
  <c r="I8" i="1" l="1"/>
  <c r="H8" i="1"/>
  <c r="G10" i="4"/>
  <c r="G11" i="4" s="1"/>
  <c r="G12" i="1"/>
  <c r="I12" i="1" s="1"/>
  <c r="G13" i="1"/>
  <c r="G14" i="1"/>
  <c r="H14" i="1" s="1"/>
  <c r="G20" i="1"/>
  <c r="G15" i="1"/>
  <c r="H15" i="1" s="1"/>
  <c r="G10" i="1"/>
  <c r="I10" i="1" s="1"/>
  <c r="G21" i="1"/>
  <c r="H21" i="1" s="1"/>
  <c r="G17" i="1"/>
  <c r="I17" i="1" s="1"/>
  <c r="G22" i="1"/>
  <c r="G23" i="1"/>
  <c r="I23" i="1" s="1"/>
  <c r="G9" i="1"/>
  <c r="H9" i="1" s="1"/>
  <c r="G18" i="1"/>
  <c r="H18" i="1" s="1"/>
  <c r="G7" i="1"/>
  <c r="I7" i="1" s="1"/>
  <c r="G11" i="1"/>
  <c r="G19" i="1"/>
  <c r="G16" i="1"/>
  <c r="I16" i="1" s="1"/>
  <c r="H24" i="1"/>
  <c r="I15" i="1"/>
  <c r="T41" i="5"/>
  <c r="F25" i="1"/>
  <c r="H10" i="1"/>
  <c r="I14" i="1" l="1"/>
  <c r="I18" i="1"/>
  <c r="H16" i="1"/>
  <c r="H23" i="1"/>
  <c r="H17" i="1"/>
  <c r="H12" i="1"/>
  <c r="H13" i="1"/>
  <c r="G25" i="1"/>
  <c r="I24" i="1"/>
  <c r="I21" i="1"/>
  <c r="I13" i="1"/>
  <c r="I20" i="1"/>
  <c r="I19" i="1"/>
  <c r="H11" i="1"/>
  <c r="H22" i="1"/>
  <c r="H7" i="1"/>
  <c r="I9" i="1"/>
  <c r="H20" i="1"/>
  <c r="H19" i="1"/>
  <c r="I11" i="1"/>
  <c r="I22" i="1"/>
  <c r="H25" i="1" l="1"/>
  <c r="F10" i="4" s="1"/>
  <c r="H10" i="4" s="1"/>
  <c r="I25" i="1"/>
  <c r="F9" i="4" s="1"/>
  <c r="H9" i="4" s="1"/>
  <c r="H11" i="4" l="1"/>
  <c r="F11" i="4"/>
</calcChain>
</file>

<file path=xl/sharedStrings.xml><?xml version="1.0" encoding="utf-8"?>
<sst xmlns="http://schemas.openxmlformats.org/spreadsheetml/2006/main" count="269" uniqueCount="213">
  <si>
    <t>Niños</t>
  </si>
  <si>
    <t>Adultos</t>
  </si>
  <si>
    <t>Total</t>
  </si>
  <si>
    <t>No</t>
  </si>
  <si>
    <t>Bruschetta</t>
  </si>
  <si>
    <t>Humus</t>
  </si>
  <si>
    <t>Comida y bebida</t>
  </si>
  <si>
    <t>TOTAL</t>
  </si>
  <si>
    <t>Guest List</t>
  </si>
  <si>
    <t>Agenda</t>
  </si>
  <si>
    <t>Party Overview</t>
  </si>
  <si>
    <t>FAMILY / NAME</t>
  </si>
  <si>
    <t>ADDRESS</t>
  </si>
  <si>
    <t>CITY</t>
  </si>
  <si>
    <t>STATE</t>
  </si>
  <si>
    <t>POSTAL CODE</t>
  </si>
  <si>
    <t>PHONE NO</t>
  </si>
  <si>
    <t>E-MAIL</t>
  </si>
  <si>
    <t>CONFIRMED?</t>
  </si>
  <si>
    <t>KIDS</t>
  </si>
  <si>
    <t>ADULTS</t>
  </si>
  <si>
    <t>Family 1</t>
  </si>
  <si>
    <t>Family 2</t>
  </si>
  <si>
    <t>Family 3</t>
  </si>
  <si>
    <t>Family 4</t>
  </si>
  <si>
    <t>Family 5</t>
  </si>
  <si>
    <t>Family 6</t>
  </si>
  <si>
    <t>Family 7</t>
  </si>
  <si>
    <t>Family 8</t>
  </si>
  <si>
    <t>Family 9</t>
  </si>
  <si>
    <t>Family 10</t>
  </si>
  <si>
    <t>Family 11</t>
  </si>
  <si>
    <t>Family 12</t>
  </si>
  <si>
    <t>Family 13</t>
  </si>
  <si>
    <t>Family 14</t>
  </si>
  <si>
    <t>Family 15</t>
  </si>
  <si>
    <t>Address 1</t>
  </si>
  <si>
    <t>Address 2</t>
  </si>
  <si>
    <t>Address 3</t>
  </si>
  <si>
    <t>Address 4</t>
  </si>
  <si>
    <t>Address 5</t>
  </si>
  <si>
    <t>Address 6</t>
  </si>
  <si>
    <t>Address 7</t>
  </si>
  <si>
    <t>Address 8</t>
  </si>
  <si>
    <t>Address 9</t>
  </si>
  <si>
    <t>Address 10</t>
  </si>
  <si>
    <t>Address 11</t>
  </si>
  <si>
    <t>Address 12</t>
  </si>
  <si>
    <t>Address 13</t>
  </si>
  <si>
    <t>Address 14</t>
  </si>
  <si>
    <t>Address 15</t>
  </si>
  <si>
    <t>City 1</t>
  </si>
  <si>
    <t>City 2</t>
  </si>
  <si>
    <t>City 3</t>
  </si>
  <si>
    <t>City 4</t>
  </si>
  <si>
    <t>City 5</t>
  </si>
  <si>
    <t>City 6</t>
  </si>
  <si>
    <t>City 7</t>
  </si>
  <si>
    <t>City 8</t>
  </si>
  <si>
    <t>City 9</t>
  </si>
  <si>
    <t>City 10</t>
  </si>
  <si>
    <t>City 11</t>
  </si>
  <si>
    <t>City 12</t>
  </si>
  <si>
    <t>City 13</t>
  </si>
  <si>
    <t>City 14</t>
  </si>
  <si>
    <t>City 15</t>
  </si>
  <si>
    <t>State 1</t>
  </si>
  <si>
    <t>State 2</t>
  </si>
  <si>
    <t>State 3</t>
  </si>
  <si>
    <t>State 4</t>
  </si>
  <si>
    <t>State 5</t>
  </si>
  <si>
    <t>State 6</t>
  </si>
  <si>
    <t>State 7</t>
  </si>
  <si>
    <t>State 8</t>
  </si>
  <si>
    <t>State 9</t>
  </si>
  <si>
    <t>State 10</t>
  </si>
  <si>
    <t>State 11</t>
  </si>
  <si>
    <t>State 12</t>
  </si>
  <si>
    <t>State 13</t>
  </si>
  <si>
    <t>State 14</t>
  </si>
  <si>
    <t>State 15</t>
  </si>
  <si>
    <t>Postal code 1</t>
  </si>
  <si>
    <t>Postal code 2</t>
  </si>
  <si>
    <t>Postal code 3</t>
  </si>
  <si>
    <t>Postal code 4</t>
  </si>
  <si>
    <t>Postal code 5</t>
  </si>
  <si>
    <t>Postal code 6</t>
  </si>
  <si>
    <t>Postal code 7</t>
  </si>
  <si>
    <t>Postal code 8</t>
  </si>
  <si>
    <t>Postal code 9</t>
  </si>
  <si>
    <t>Postal code 10</t>
  </si>
  <si>
    <t>Postal code 11</t>
  </si>
  <si>
    <t>Postal code 12</t>
  </si>
  <si>
    <t>Postal code 13</t>
  </si>
  <si>
    <t>Postal code 14</t>
  </si>
  <si>
    <t>Postal code 15</t>
  </si>
  <si>
    <t>Phone 1</t>
  </si>
  <si>
    <t>Phone 2</t>
  </si>
  <si>
    <t>Phone 3</t>
  </si>
  <si>
    <t>Phone 4</t>
  </si>
  <si>
    <t>Phone 5</t>
  </si>
  <si>
    <t>Phone 6</t>
  </si>
  <si>
    <t>Phone 7</t>
  </si>
  <si>
    <t>Phone 8</t>
  </si>
  <si>
    <t>Phone 9</t>
  </si>
  <si>
    <t>Phone 10</t>
  </si>
  <si>
    <t>Phone 11</t>
  </si>
  <si>
    <t>Phone 12</t>
  </si>
  <si>
    <t>Phone 13</t>
  </si>
  <si>
    <t>Phone 14</t>
  </si>
  <si>
    <t>Phone 15</t>
  </si>
  <si>
    <t>e-mail@gmail.com</t>
  </si>
  <si>
    <t>Yes</t>
  </si>
  <si>
    <t>EVENT</t>
  </si>
  <si>
    <t>Mermaid party / Birthday party</t>
  </si>
  <si>
    <t>DATE</t>
  </si>
  <si>
    <t>16 August of 2019</t>
  </si>
  <si>
    <t>TIME</t>
  </si>
  <si>
    <t>From: 12.00 to: 17:00</t>
  </si>
  <si>
    <t>PLACE</t>
  </si>
  <si>
    <t>Susan's house</t>
  </si>
  <si>
    <t>OVERVIEW</t>
  </si>
  <si>
    <t>Confirmed guests</t>
  </si>
  <si>
    <t>Total2</t>
  </si>
  <si>
    <t>Food</t>
  </si>
  <si>
    <t>Others</t>
  </si>
  <si>
    <t>BUDGET PER GUEST</t>
  </si>
  <si>
    <t>BUDGET</t>
  </si>
  <si>
    <t xml:space="preserve">FIX COST </t>
  </si>
  <si>
    <t>VARIABLE COST; BUDGET PER GUEST</t>
  </si>
  <si>
    <t>ITEM</t>
  </si>
  <si>
    <t>COUNT</t>
  </si>
  <si>
    <t>TOTAL COST</t>
  </si>
  <si>
    <t>DIFFERENCE</t>
  </si>
  <si>
    <t>FOOD &amp; DRINK ITEMS</t>
  </si>
  <si>
    <t>KID HELPING</t>
  </si>
  <si>
    <t>ADULT HELPING</t>
  </si>
  <si>
    <t>TOTAL No of HELPINGS</t>
  </si>
  <si>
    <t>COST PER HELPING</t>
  </si>
  <si>
    <t>COST PER KID</t>
  </si>
  <si>
    <t>COST PER ADULT</t>
  </si>
  <si>
    <t>NOTES</t>
  </si>
  <si>
    <t>Please input the cost and the aproximate helping to calculate the total count of units and cost using the total numebr of attendants.</t>
  </si>
  <si>
    <t>Juice</t>
  </si>
  <si>
    <t>Wine</t>
  </si>
  <si>
    <t>Cake</t>
  </si>
  <si>
    <t>Ice Cream</t>
  </si>
  <si>
    <t>Pudding</t>
  </si>
  <si>
    <t>Mushrooms</t>
  </si>
  <si>
    <t>Smoke salmon</t>
  </si>
  <si>
    <t>Bread</t>
  </si>
  <si>
    <t>Cheese</t>
  </si>
  <si>
    <t>Chicken nuggets</t>
  </si>
  <si>
    <t>Cheddar cheese</t>
  </si>
  <si>
    <t>Salty biscuit</t>
  </si>
  <si>
    <t>Chips</t>
  </si>
  <si>
    <t>Coke</t>
  </si>
  <si>
    <t>Olives</t>
  </si>
  <si>
    <t>Salad</t>
  </si>
  <si>
    <t>2 bottles</t>
  </si>
  <si>
    <t>Apples and pinaple</t>
  </si>
  <si>
    <t>Treserve at local bakery</t>
  </si>
  <si>
    <t>Vanilla and chocolate</t>
  </si>
  <si>
    <t>Tomate and basil</t>
  </si>
  <si>
    <t>4 bagette</t>
  </si>
  <si>
    <t>2 big tubes</t>
  </si>
  <si>
    <t>3 cans</t>
  </si>
  <si>
    <t>Local roastery</t>
  </si>
  <si>
    <t>Prepare it the night before party</t>
  </si>
  <si>
    <t>Food &amp; Drinks</t>
  </si>
  <si>
    <t>Venue and equipment</t>
  </si>
  <si>
    <t>Cost</t>
  </si>
  <si>
    <t>Already Bought</t>
  </si>
  <si>
    <t>Notes</t>
  </si>
  <si>
    <t>Rent</t>
  </si>
  <si>
    <t>Included in venue rent</t>
  </si>
  <si>
    <t>Venue renting</t>
  </si>
  <si>
    <t>Table clothing</t>
  </si>
  <si>
    <t>Table and chairs</t>
  </si>
  <si>
    <t xml:space="preserve">
Napkins for the appetizer</t>
  </si>
  <si>
    <t>Napkins for the diner</t>
  </si>
  <si>
    <t>Waiter service</t>
  </si>
  <si>
    <t>Glassware</t>
  </si>
  <si>
    <t>Decoration</t>
  </si>
  <si>
    <t>10 in total</t>
  </si>
  <si>
    <t>Provided by Laura</t>
  </si>
  <si>
    <t>Balloons</t>
  </si>
  <si>
    <t>Helum bottle</t>
  </si>
  <si>
    <t>Centerpieces</t>
  </si>
  <si>
    <t>Glass vases</t>
  </si>
  <si>
    <t>Invitations</t>
  </si>
  <si>
    <t>Postage</t>
  </si>
  <si>
    <t>Photographer</t>
  </si>
  <si>
    <t>Photocall</t>
  </si>
  <si>
    <t>2 hours (14:00 to 16:00)</t>
  </si>
  <si>
    <t>Venue &amp; Others</t>
  </si>
  <si>
    <t>Chairs' Layout</t>
  </si>
  <si>
    <t>*1 Square = 1 ft aprox.</t>
  </si>
  <si>
    <t>You can use any of the following table layout:</t>
  </si>
  <si>
    <t>(Recommended space between tables: 3 ft)</t>
  </si>
  <si>
    <t xml:space="preserve">From </t>
  </si>
  <si>
    <t>TO</t>
  </si>
  <si>
    <t>Activity</t>
  </si>
  <si>
    <t>Kids</t>
  </si>
  <si>
    <t>Adults</t>
  </si>
  <si>
    <t>10.00</t>
  </si>
  <si>
    <t>11.00</t>
  </si>
  <si>
    <t>12.00</t>
  </si>
  <si>
    <t>13.00</t>
  </si>
  <si>
    <t>14.00</t>
  </si>
  <si>
    <t>15.00</t>
  </si>
  <si>
    <t>16.00</t>
  </si>
  <si>
    <t>17.00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</si>
</sst>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&quot;$&quot;#,##0.00"/>
    <numFmt numFmtId="165" formatCode="[&lt;=9999999]###\-####;\(###\)\ ###\-####"/>
    <numFmt numFmtId="166" formatCode="#,##0.00\ &quot;€&quot;"/>
    <numFmt numFmtId="167" formatCode="#,##0.00_)\ &quot;€&quot;;[Red]\(#,##0.00\ &quot;€&quot;\)"/>
    <numFmt numFmtId="168" formatCode="[$-C0A]d\ &quot;de&quot;\ mmmm\ &quot;de&quot;\ yyyy;@"/>
  </numFmts>
  <fonts count="31" x14ac:knownFonts="1">
    <font>
      <sz val="12"/>
      <color theme="1" tint="0.24994659260841701"/>
      <name val="Calibri"/>
      <family val="2"/>
      <scheme val="minor"/>
    </font>
    <font>
      <sz val="10"/>
      <name val="MS Sans Serif"/>
      <family val="2"/>
    </font>
    <font>
      <b/>
      <sz val="36"/>
      <color theme="0"/>
      <name val="Garamond"/>
      <family val="2"/>
      <scheme val="major"/>
    </font>
    <font>
      <sz val="10"/>
      <name val="Calibri"/>
      <family val="2"/>
      <scheme val="minor"/>
    </font>
    <font>
      <sz val="10"/>
      <color indexed="6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8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 tint="0.24994659260841701"/>
      <name val="Garamond"/>
      <family val="5"/>
      <scheme val="major"/>
    </font>
    <font>
      <b/>
      <sz val="16"/>
      <color theme="4"/>
      <name val="Garamond"/>
      <family val="1"/>
      <scheme val="major"/>
    </font>
    <font>
      <b/>
      <sz val="16"/>
      <color theme="1" tint="0.24994659260841701"/>
      <name val="Garamond"/>
      <family val="1"/>
      <scheme val="major"/>
    </font>
    <font>
      <b/>
      <sz val="11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4" tint="-0.499984740745262"/>
      <name val="Garamond"/>
      <family val="5"/>
      <scheme val="major"/>
    </font>
    <font>
      <i/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color theme="3"/>
      <name val="Garamond"/>
      <family val="2"/>
      <scheme val="major"/>
    </font>
    <font>
      <b/>
      <sz val="36"/>
      <color theme="1" tint="0.249977111117893"/>
      <name val="Garamond"/>
      <family val="2"/>
      <scheme val="major"/>
    </font>
    <font>
      <sz val="12"/>
      <color theme="1" tint="0.24994659260841701"/>
      <name val="Calibri"/>
      <family val="2"/>
      <charset val="186"/>
      <scheme val="minor"/>
    </font>
    <font>
      <b/>
      <sz val="12"/>
      <color theme="1" tint="0.24994659260841701"/>
      <name val="Calibri"/>
      <family val="2"/>
      <charset val="186"/>
      <scheme val="minor"/>
    </font>
    <font>
      <sz val="12"/>
      <color theme="2" tint="-0.749992370372631"/>
      <name val="Calibri"/>
      <family val="2"/>
      <scheme val="minor"/>
    </font>
    <font>
      <b/>
      <sz val="12"/>
      <color theme="2" tint="-0.749992370372631"/>
      <name val="Garamond"/>
      <family val="2"/>
      <scheme val="major"/>
    </font>
    <font>
      <b/>
      <sz val="20"/>
      <color theme="2" tint="-0.749992370372631"/>
      <name val="Garamond"/>
      <family val="2"/>
      <scheme val="major"/>
    </font>
    <font>
      <b/>
      <sz val="12"/>
      <color theme="0"/>
      <name val="Calibri"/>
      <family val="2"/>
      <scheme val="minor"/>
    </font>
    <font>
      <b/>
      <sz val="16"/>
      <color theme="0" tint="-0.34998626667073579"/>
      <name val="Garamond"/>
      <family val="1"/>
      <scheme val="major"/>
    </font>
    <font>
      <b/>
      <sz val="18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36"/>
      <color theme="1"/>
      <name val="Garamond"/>
      <family val="1"/>
      <scheme val="major"/>
    </font>
    <font>
      <u/>
      <sz val="12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/>
      </patternFill>
    </fill>
    <fill>
      <patternFill patternType="solid">
        <fgColor rgb="FF009999"/>
        <bgColor indexed="64"/>
      </patternFill>
    </fill>
    <fill>
      <patternFill patternType="solid">
        <fgColor theme="4" tint="-0.49998474074526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44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3" tint="0.39994506668294322"/>
      </right>
      <top/>
      <bottom/>
      <diagonal/>
    </border>
    <border>
      <left/>
      <right/>
      <top/>
      <bottom style="thin">
        <color theme="3" tint="0.39994506668294322"/>
      </bottom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39994506668294322"/>
      </left>
      <right/>
      <top/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2">
    <xf numFmtId="0" fontId="0" fillId="0" borderId="0">
      <alignment vertical="center"/>
    </xf>
    <xf numFmtId="0" fontId="4" fillId="3" borderId="0" applyNumberFormat="0" applyBorder="0" applyAlignment="0" applyProtection="0"/>
    <xf numFmtId="0" fontId="5" fillId="4" borderId="2" applyNumberFormat="0" applyAlignment="0" applyProtection="0"/>
    <xf numFmtId="0" fontId="8" fillId="0" borderId="0" applyNumberFormat="0" applyFill="0" applyBorder="0" applyProtection="0">
      <alignment horizontal="left" vertical="center"/>
    </xf>
    <xf numFmtId="0" fontId="6" fillId="0" borderId="0" applyNumberFormat="0" applyFill="0" applyAlignment="0" applyProtection="0"/>
    <xf numFmtId="0" fontId="3" fillId="0" borderId="0"/>
    <xf numFmtId="0" fontId="7" fillId="0" borderId="0"/>
    <xf numFmtId="0" fontId="1" fillId="0" borderId="0"/>
    <xf numFmtId="0" fontId="2" fillId="2" borderId="0" applyNumberFormat="0" applyBorder="0" applyAlignment="0" applyProtection="0"/>
    <xf numFmtId="0" fontId="9" fillId="0" borderId="0" applyNumberFormat="0" applyFill="0" applyBorder="0" applyProtection="0">
      <alignment horizontal="left"/>
    </xf>
    <xf numFmtId="0" fontId="10" fillId="0" borderId="0" applyNumberFormat="0" applyFill="0" applyBorder="0" applyAlignment="0" applyProtection="0"/>
    <xf numFmtId="0" fontId="30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0" xfId="0" applyBorder="1">
      <alignment vertical="center"/>
    </xf>
    <xf numFmtId="0" fontId="11" fillId="0" borderId="0" xfId="0" applyFont="1" applyAlignment="1">
      <alignment horizontal="center"/>
    </xf>
    <xf numFmtId="0" fontId="11" fillId="0" borderId="0" xfId="0" applyFont="1">
      <alignment vertical="center"/>
    </xf>
    <xf numFmtId="0" fontId="3" fillId="0" borderId="0" xfId="5" applyFont="1" applyFill="1"/>
    <xf numFmtId="0" fontId="3" fillId="0" borderId="0" xfId="5"/>
    <xf numFmtId="0" fontId="3" fillId="0" borderId="0" xfId="5" applyFont="1" applyFill="1" applyBorder="1"/>
    <xf numFmtId="0" fontId="12" fillId="0" borderId="0" xfId="0" applyFont="1" applyBorder="1">
      <alignment vertical="center"/>
    </xf>
    <xf numFmtId="0" fontId="13" fillId="0" borderId="0" xfId="0" applyFont="1" applyBorder="1" applyAlignment="1">
      <alignment horizontal="left" indent="1"/>
    </xf>
    <xf numFmtId="0" fontId="0" fillId="0" borderId="0" xfId="0" applyAlignment="1">
      <alignment vertical="center" wrapText="1"/>
    </xf>
    <xf numFmtId="0" fontId="3" fillId="0" borderId="3" xfId="5" applyFont="1" applyFill="1" applyBorder="1"/>
    <xf numFmtId="0" fontId="3" fillId="0" borderId="0" xfId="5" applyBorder="1"/>
    <xf numFmtId="0" fontId="8" fillId="0" borderId="0" xfId="3">
      <alignment horizontal="left" vertical="center"/>
    </xf>
    <xf numFmtId="0" fontId="0" fillId="0" borderId="0" xfId="0" applyFont="1">
      <alignment vertical="center"/>
    </xf>
    <xf numFmtId="0" fontId="14" fillId="0" borderId="0" xfId="3" applyFont="1" applyAlignment="1">
      <alignment horizontal="left"/>
    </xf>
    <xf numFmtId="0" fontId="0" fillId="0" borderId="0" xfId="0" applyFont="1" applyBorder="1">
      <alignment vertical="center"/>
    </xf>
    <xf numFmtId="0" fontId="14" fillId="0" borderId="0" xfId="3" applyFont="1" applyAlignment="1">
      <alignment horizontal="left" vertical="center"/>
    </xf>
    <xf numFmtId="0" fontId="0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  <xf numFmtId="164" fontId="0" fillId="0" borderId="0" xfId="0" applyNumberFormat="1" applyFo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 inden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0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right" vertical="center" wrapText="1" indent="1"/>
    </xf>
    <xf numFmtId="0" fontId="0" fillId="0" borderId="0" xfId="0" applyAlignment="1">
      <alignment vertical="center"/>
    </xf>
    <xf numFmtId="0" fontId="15" fillId="0" borderId="0" xfId="0" applyFont="1" applyAlignment="1"/>
    <xf numFmtId="0" fontId="0" fillId="0" borderId="0" xfId="0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5" xfId="5" applyFont="1" applyFill="1" applyBorder="1"/>
    <xf numFmtId="0" fontId="0" fillId="0" borderId="5" xfId="0" applyBorder="1">
      <alignment vertical="center"/>
    </xf>
    <xf numFmtId="0" fontId="3" fillId="0" borderId="6" xfId="5" applyFont="1" applyFill="1" applyBorder="1"/>
    <xf numFmtId="0" fontId="0" fillId="0" borderId="6" xfId="0" applyBorder="1">
      <alignment vertical="center"/>
    </xf>
    <xf numFmtId="0" fontId="12" fillId="0" borderId="7" xfId="0" applyFont="1" applyBorder="1" applyAlignment="1">
      <alignment horizontal="left" indent="2"/>
    </xf>
    <xf numFmtId="0" fontId="3" fillId="0" borderId="4" xfId="5" applyFont="1" applyFill="1" applyBorder="1"/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3" fillId="0" borderId="7" xfId="5" applyFont="1" applyFill="1" applyBorder="1"/>
    <xf numFmtId="0" fontId="16" fillId="0" borderId="5" xfId="5" applyFont="1" applyFill="1" applyBorder="1" applyAlignment="1">
      <alignment vertical="center"/>
    </xf>
    <xf numFmtId="0" fontId="3" fillId="0" borderId="5" xfId="5" applyBorder="1"/>
    <xf numFmtId="0" fontId="3" fillId="0" borderId="8" xfId="5" applyFont="1" applyFill="1" applyBorder="1"/>
    <xf numFmtId="0" fontId="3" fillId="0" borderId="9" xfId="7" applyNumberFormat="1" applyFont="1" applyFill="1" applyBorder="1" applyAlignment="1" applyProtection="1"/>
    <xf numFmtId="0" fontId="16" fillId="0" borderId="9" xfId="7" applyNumberFormat="1" applyFont="1" applyFill="1" applyBorder="1" applyAlignment="1" applyProtection="1"/>
    <xf numFmtId="0" fontId="17" fillId="0" borderId="0" xfId="5" applyFont="1" applyFill="1" applyAlignment="1">
      <alignment horizontal="right" vertical="center"/>
    </xf>
    <xf numFmtId="165" fontId="0" fillId="0" borderId="0" xfId="0" applyNumberFormat="1" applyFont="1" applyFill="1" applyBorder="1" applyAlignment="1">
      <alignment horizontal="left" vertical="center" indent="1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right" vertical="center" indent="1"/>
    </xf>
    <xf numFmtId="164" fontId="0" fillId="0" borderId="4" xfId="0" applyNumberFormat="1" applyFont="1" applyFill="1" applyBorder="1" applyAlignment="1">
      <alignment horizontal="right" vertical="center" indent="2"/>
    </xf>
    <xf numFmtId="0" fontId="0" fillId="0" borderId="7" xfId="0" applyFont="1" applyFill="1" applyBorder="1" applyAlignment="1">
      <alignment horizontal="right" vertical="center" wrapText="1" indent="3"/>
    </xf>
    <xf numFmtId="0" fontId="0" fillId="0" borderId="4" xfId="0" applyFont="1" applyFill="1" applyBorder="1" applyAlignment="1">
      <alignment horizontal="right" vertical="center" wrapText="1" indent="2"/>
    </xf>
    <xf numFmtId="0" fontId="19" fillId="0" borderId="0" xfId="8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 indent="1"/>
    </xf>
    <xf numFmtId="0" fontId="0" fillId="0" borderId="0" xfId="0" applyFont="1" applyFill="1" applyBorder="1" applyAlignment="1">
      <alignment horizontal="center" vertical="center"/>
    </xf>
    <xf numFmtId="0" fontId="16" fillId="0" borderId="10" xfId="5" applyFont="1" applyFill="1" applyBorder="1" applyAlignment="1">
      <alignment horizontal="left" vertical="center" indent="2"/>
    </xf>
    <xf numFmtId="0" fontId="20" fillId="0" borderId="0" xfId="0" applyFont="1" applyFill="1" applyBorder="1" applyAlignment="1">
      <alignment horizontal="left" vertical="center" indent="1"/>
    </xf>
    <xf numFmtId="166" fontId="0" fillId="0" borderId="0" xfId="0" applyNumberFormat="1" applyFont="1" applyFill="1" applyBorder="1" applyAlignment="1">
      <alignment horizontal="right" vertical="center"/>
    </xf>
    <xf numFmtId="166" fontId="0" fillId="0" borderId="0" xfId="0" applyNumberFormat="1" applyFont="1" applyFill="1" applyBorder="1" applyAlignment="1">
      <alignment vertical="center"/>
    </xf>
    <xf numFmtId="166" fontId="0" fillId="0" borderId="0" xfId="0" applyNumberFormat="1" applyFont="1" applyFill="1" applyBorder="1" applyAlignment="1">
      <alignment horizontal="right" vertical="center" indent="1"/>
    </xf>
    <xf numFmtId="166" fontId="0" fillId="0" borderId="0" xfId="0" applyNumberFormat="1" applyFont="1" applyFill="1" applyBorder="1" applyAlignment="1">
      <alignment horizontal="right" vertical="center" indent="1"/>
    </xf>
    <xf numFmtId="166" fontId="20" fillId="0" borderId="0" xfId="0" applyNumberFormat="1" applyFont="1" applyFill="1" applyBorder="1" applyAlignment="1">
      <alignment horizontal="right" vertical="center" indent="1"/>
    </xf>
    <xf numFmtId="166" fontId="0" fillId="0" borderId="7" xfId="0" applyNumberFormat="1" applyFont="1" applyFill="1" applyBorder="1" applyAlignment="1">
      <alignment horizontal="right" vertical="center" indent="3"/>
    </xf>
    <xf numFmtId="166" fontId="0" fillId="0" borderId="4" xfId="0" applyNumberFormat="1" applyFont="1" applyFill="1" applyBorder="1" applyAlignment="1">
      <alignment horizontal="right" vertical="center" indent="2"/>
    </xf>
    <xf numFmtId="166" fontId="0" fillId="0" borderId="11" xfId="0" applyNumberFormat="1" applyBorder="1" applyAlignment="1">
      <alignment horizontal="right" vertical="center" indent="1"/>
    </xf>
    <xf numFmtId="166" fontId="0" fillId="0" borderId="7" xfId="0" applyNumberFormat="1" applyFont="1" applyFill="1" applyBorder="1" applyAlignment="1">
      <alignment horizontal="right" vertical="center" indent="2"/>
    </xf>
    <xf numFmtId="0" fontId="21" fillId="0" borderId="0" xfId="0" applyFont="1" applyAlignment="1">
      <alignment horizontal="right" vertical="top"/>
    </xf>
    <xf numFmtId="167" fontId="0" fillId="0" borderId="0" xfId="0" applyNumberFormat="1" applyAlignment="1">
      <alignment horizontal="right" vertical="center" indent="1"/>
    </xf>
    <xf numFmtId="0" fontId="0" fillId="5" borderId="0" xfId="0" applyFill="1" applyAlignment="1">
      <alignment horizontal="center" vertical="center"/>
    </xf>
    <xf numFmtId="0" fontId="25" fillId="5" borderId="0" xfId="0" applyFont="1" applyFill="1" applyBorder="1" applyAlignment="1">
      <alignment horizontal="left" indent="1"/>
    </xf>
    <xf numFmtId="0" fontId="0" fillId="5" borderId="0" xfId="0" applyFill="1" applyAlignment="1">
      <alignment horizontal="left" vertical="center" indent="1"/>
    </xf>
    <xf numFmtId="0" fontId="0" fillId="5" borderId="4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26" fillId="0" borderId="0" xfId="9" applyFont="1">
      <alignment horizontal="left"/>
    </xf>
    <xf numFmtId="0" fontId="0" fillId="0" borderId="0" xfId="0" applyFill="1">
      <alignment vertical="center"/>
    </xf>
    <xf numFmtId="0" fontId="2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24" fillId="0" borderId="0" xfId="8" applyFont="1" applyFill="1" applyAlignment="1">
      <alignment vertical="center"/>
    </xf>
    <xf numFmtId="0" fontId="23" fillId="0" borderId="0" xfId="8" applyFont="1" applyFill="1" applyAlignment="1">
      <alignment horizontal="right"/>
    </xf>
    <xf numFmtId="0" fontId="2" fillId="0" borderId="0" xfId="8" applyFill="1" applyAlignment="1">
      <alignment vertical="center"/>
    </xf>
    <xf numFmtId="0" fontId="18" fillId="0" borderId="0" xfId="8" applyFont="1" applyFill="1" applyAlignment="1">
      <alignment horizontal="right"/>
    </xf>
    <xf numFmtId="0" fontId="27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8" applyFill="1" applyAlignment="1">
      <alignment horizontal="left" vertical="center"/>
    </xf>
    <xf numFmtId="0" fontId="18" fillId="0" borderId="0" xfId="8" applyFont="1" applyFill="1" applyAlignment="1">
      <alignment horizontal="right" vertical="center"/>
    </xf>
    <xf numFmtId="0" fontId="30" fillId="0" borderId="0" xfId="11" applyFill="1" applyBorder="1" applyAlignment="1">
      <alignment horizontal="left" vertical="center" indent="1"/>
    </xf>
    <xf numFmtId="0" fontId="0" fillId="0" borderId="0" xfId="0" applyFill="1" applyAlignment="1">
      <alignment horizontal="center" vertical="center"/>
    </xf>
    <xf numFmtId="0" fontId="2" fillId="0" borderId="0" xfId="8" applyFill="1"/>
    <xf numFmtId="0" fontId="0" fillId="0" borderId="15" xfId="0" applyFill="1" applyBorder="1">
      <alignment vertical="center"/>
    </xf>
    <xf numFmtId="0" fontId="2" fillId="0" borderId="15" xfId="8" applyFill="1" applyBorder="1" applyAlignment="1">
      <alignment vertical="center"/>
    </xf>
    <xf numFmtId="0" fontId="0" fillId="0" borderId="15" xfId="0" applyBorder="1">
      <alignment vertical="center"/>
    </xf>
    <xf numFmtId="0" fontId="15" fillId="0" borderId="15" xfId="0" applyFont="1" applyBorder="1" applyAlignment="1"/>
    <xf numFmtId="0" fontId="0" fillId="0" borderId="15" xfId="0" applyBorder="1" applyAlignment="1">
      <alignment vertical="center" wrapText="1"/>
    </xf>
    <xf numFmtId="0" fontId="0" fillId="0" borderId="15" xfId="0" applyFont="1" applyFill="1" applyBorder="1" applyAlignment="1">
      <alignment horizontal="left" vertical="center" indent="1"/>
    </xf>
    <xf numFmtId="166" fontId="0" fillId="0" borderId="15" xfId="0" applyNumberFormat="1" applyFont="1" applyFill="1" applyBorder="1" applyAlignment="1">
      <alignment horizontal="right" vertical="center"/>
    </xf>
    <xf numFmtId="0" fontId="0" fillId="0" borderId="15" xfId="0" applyFont="1" applyFill="1" applyBorder="1" applyAlignment="1">
      <alignment horizontal="center" vertical="center"/>
    </xf>
    <xf numFmtId="0" fontId="0" fillId="0" borderId="15" xfId="0" applyNumberFormat="1" applyFont="1" applyFill="1" applyBorder="1" applyAlignment="1">
      <alignment horizontal="center" vertical="center"/>
    </xf>
    <xf numFmtId="0" fontId="25" fillId="5" borderId="0" xfId="0" applyFont="1" applyFill="1" applyBorder="1" applyAlignment="1">
      <alignment horizontal="left" vertical="center" indent="1"/>
    </xf>
    <xf numFmtId="0" fontId="25" fillId="5" borderId="4" xfId="0" applyFont="1" applyFill="1" applyBorder="1" applyAlignment="1">
      <alignment horizontal="left" vertical="center" indent="1"/>
    </xf>
    <xf numFmtId="0" fontId="25" fillId="5" borderId="7" xfId="0" applyFont="1" applyFill="1" applyBorder="1" applyAlignment="1">
      <alignment horizontal="left" vertical="center" indent="1"/>
    </xf>
    <xf numFmtId="168" fontId="26" fillId="0" borderId="0" xfId="9" applyNumberFormat="1" applyFont="1">
      <alignment horizontal="left"/>
    </xf>
    <xf numFmtId="0" fontId="29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5" fillId="6" borderId="1" xfId="5" applyFont="1" applyFill="1" applyBorder="1" applyAlignment="1">
      <alignment horizontal="center" vertical="center"/>
    </xf>
    <xf numFmtId="0" fontId="28" fillId="6" borderId="12" xfId="0" applyFont="1" applyFill="1" applyBorder="1" applyAlignment="1">
      <alignment horizontal="center" vertical="center"/>
    </xf>
    <xf numFmtId="0" fontId="28" fillId="6" borderId="13" xfId="0" applyFont="1" applyFill="1" applyBorder="1" applyAlignment="1">
      <alignment horizontal="center" vertical="center"/>
    </xf>
    <xf numFmtId="0" fontId="28" fillId="6" borderId="14" xfId="0" applyFont="1" applyFill="1" applyBorder="1" applyAlignment="1">
      <alignment horizontal="center" vertical="center"/>
    </xf>
  </cellXfs>
  <cellStyles count="12">
    <cellStyle name="40% - Accent1 2" xfId="1"/>
    <cellStyle name="Accent1 2" xfId="2"/>
    <cellStyle name="Encabezado 1" xfId="3" builtinId="16" customBuiltin="1"/>
    <cellStyle name="Heading 1 2" xfId="4"/>
    <cellStyle name="Hipervínculo" xfId="11" builtinId="8"/>
    <cellStyle name="Normal" xfId="0" builtinId="0" customBuiltin="1"/>
    <cellStyle name="Normal 2" xfId="5"/>
    <cellStyle name="Normal 3" xfId="6"/>
    <cellStyle name="Normal_Graph Paper (combined)" xfId="7"/>
    <cellStyle name="Título" xfId="8" builtinId="15" customBuiltin="1"/>
    <cellStyle name="Título 2" xfId="9" builtinId="17" customBuiltin="1"/>
    <cellStyle name="Título 3" xfId="10" builtinId="18" customBuiltin="1"/>
  </cellStyles>
  <dxfs count="9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/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  <border diagonalUp="0" diagonalDown="0">
        <left/>
        <right style="thin">
          <color theme="0"/>
        </right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right" vertical="center" textRotation="0" wrapTex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right" vertical="center" textRotation="0" wrapTex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right" vertical="center" textRotation="0" wrapTex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numFmt numFmtId="166" formatCode="#,##0.00\ &quot;€&quot;"/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4" formatCode="&quot;$&quot;#,##0.00"/>
      <fill>
        <patternFill patternType="none">
          <fgColor indexed="64"/>
          <bgColor indexed="65"/>
        </patternFill>
      </fill>
      <alignment horizontal="right" vertical="center" textRotation="0" wrapText="0" indent="2" justifyLastLine="0" shrinkToFit="0" readingOrder="0"/>
      <border diagonalUp="0" diagonalDown="0" outline="0">
        <left/>
        <right style="thin">
          <color theme="3" tint="0.39994506668294322"/>
        </right>
        <top/>
        <bottom/>
      </border>
    </dxf>
    <dxf>
      <numFmt numFmtId="166" formatCode="#,##0.00\ &quot;€&quot;"/>
      <alignment horizontal="right" vertical="center" textRotation="0" wrapText="0" relativeIndent="-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numFmt numFmtId="166" formatCode="#,##0.00\ &quot;€&quot;"/>
      <fill>
        <patternFill patternType="none">
          <fgColor indexed="64"/>
          <bgColor indexed="65"/>
        </patternFill>
      </fill>
      <alignment horizontal="right" vertical="center" textRotation="0" wrapText="0" indent="2" justifyLastLine="0" shrinkToFit="0" readingOrder="0"/>
      <border diagonalUp="0" diagonalDown="0" outline="0">
        <left style="thin">
          <color theme="3" tint="0.39994506668294322"/>
        </left>
        <right/>
        <top/>
        <bottom/>
      </border>
    </dxf>
    <dxf>
      <numFmt numFmtId="166" formatCode="#,##0.00\ &quot;€&quot;"/>
      <alignment horizontal="right" vertical="center" textRotation="0" wrapText="0" relativeIndent="1" justifyLastLine="0" shrinkToFit="0" readingOrder="0"/>
      <border diagonalUp="0" diagonalDown="0" outline="0">
        <left style="thin">
          <color theme="3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3" tint="0.39994506668294322"/>
        </right>
        <top/>
        <bottom/>
      </border>
    </dxf>
    <dxf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2499465926084170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1" justifyLastLine="0" shrinkToFit="0" readingOrder="0"/>
      <border diagonalUp="0" diagonalDown="0" outline="0">
        <left/>
        <right/>
        <top/>
        <bottom/>
      </border>
    </dxf>
    <dxf>
      <alignment horizontal="left" vertical="center" textRotation="0" wrapText="0" indent="1" justifyLastLine="0" shrinkToFit="0" readingOrder="0"/>
    </dxf>
    <dxf>
      <alignment vertical="center" textRotation="0" wrapText="1" indent="0" justifyLastLine="0" shrinkToFit="0" readingOrder="0"/>
    </dxf>
    <dxf>
      <numFmt numFmtId="167" formatCode="#,##0.00_)\ &quot;€&quot;;[Red]\(#,##0.00\ &quot;€&quot;\)"/>
      <alignment horizontal="right" vertical="center" textRotation="0" wrapText="0" indent="1" justifyLastLine="0" shrinkToFit="0" readingOrder="0"/>
    </dxf>
    <dxf>
      <numFmt numFmtId="167" formatCode="#,##0.00_)\ &quot;€&quot;;[Red]\(#,##0.00\ &quot;€&quot;\)"/>
      <alignment horizontal="left" vertical="center" textRotation="0" wrapText="0" indent="1" justifyLastLine="0" shrinkToFit="0" readingOrder="0"/>
      <border>
        <left style="thin">
          <color theme="3" tint="0.39994506668294322"/>
        </left>
      </border>
    </dxf>
    <dxf>
      <numFmt numFmtId="166" formatCode="#,##0.00\ &quot;€&quot;"/>
      <alignment horizontal="right" vertical="center" textRotation="0" wrapText="0" indent="1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</dxf>
    <dxf>
      <numFmt numFmtId="166" formatCode="#,##0.00\ &quot;€&quot;"/>
      <alignment horizontal="left" vertical="center" textRotation="0" wrapText="0" indent="1" justifyLastLine="0" shrinkToFit="0" readingOrder="0"/>
      <border diagonalUp="0" diagonalDown="0" outline="0">
        <left style="thin">
          <color theme="3" tint="0.39994506668294322"/>
        </left>
        <right/>
        <top/>
        <bottom/>
      </border>
    </dxf>
    <dxf>
      <numFmt numFmtId="166" formatCode="#,##0.00\ &quot;€&quot;"/>
      <alignment horizontal="right" vertical="center" textRotation="0" wrapText="0" indent="1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</dxf>
    <dxf>
      <numFmt numFmtId="166" formatCode="#,##0.00\ &quot;€&quot;"/>
      <alignment horizontal="left" vertical="center" textRotation="0" wrapText="0" indent="1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</dxf>
    <dxf>
      <alignment horizontal="right" vertical="center" textRotation="0" wrapText="0" indent="1" justifyLastLine="0" shrinkToFit="0" readingOrder="0"/>
      <border diagonalUp="0" diagonalDown="0" outline="0">
        <left/>
        <right style="thin">
          <color theme="3" tint="0.39994506668294322"/>
        </right>
        <top/>
        <bottom/>
      </border>
    </dxf>
    <dxf>
      <numFmt numFmtId="0" formatCode="General"/>
      <alignment horizontal="left" vertical="center" textRotation="0" wrapText="0" indent="1" justifyLastLine="0" shrinkToFit="0" readingOrder="0"/>
      <border diagonalUp="0" diagonalDown="0" outline="0">
        <left/>
        <right style="thin">
          <color theme="3" tint="0.39994506668294322"/>
        </right>
        <top/>
        <bottom/>
      </border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ill>
        <patternFill patternType="solid">
          <fgColor indexed="64"/>
          <bgColor rgb="FF009999"/>
        </patternFill>
      </fill>
      <alignment vertical="center" textRotation="0" wrapText="0" indent="0" justifyLastLine="0" shrinkToFit="0" readingOrder="0"/>
    </dxf>
    <dxf>
      <font>
        <b/>
        <i val="0"/>
        <color rgb="FFFF0000"/>
      </font>
    </dxf>
    <dxf>
      <font>
        <b/>
        <i val="0"/>
        <color theme="1" tint="0.24994659260841701"/>
      </font>
      <border>
        <top style="double">
          <color theme="1" tint="0.24994659260841701"/>
        </top>
      </border>
    </dxf>
    <dxf>
      <font>
        <b/>
        <i val="0"/>
        <color theme="0"/>
      </font>
      <fill>
        <patternFill patternType="solid">
          <fgColor theme="4"/>
          <bgColor theme="4"/>
        </patternFill>
      </fill>
      <border diagonalUp="0" diagonalDown="0">
        <left/>
        <right/>
        <top/>
        <bottom style="thin">
          <color theme="1" tint="0.24994659260841701"/>
        </bottom>
        <vertical/>
        <horizontal/>
      </border>
    </dxf>
    <dxf>
      <font>
        <color theme="1"/>
      </font>
      <border>
        <left style="thin">
          <color theme="1" tint="0.24994659260841701"/>
        </left>
        <right style="thin">
          <color theme="1" tint="0.24994659260841701"/>
        </right>
        <top style="thin">
          <color theme="1" tint="0.24994659260841701"/>
        </top>
        <bottom style="thin">
          <color theme="1" tint="0.24994659260841701"/>
        </bottom>
        <vertical/>
        <horizontal style="thin">
          <color theme="1" tint="0.24994659260841701"/>
        </horizontal>
      </border>
    </dxf>
    <dxf>
      <font>
        <b/>
        <i val="0"/>
        <color theme="1" tint="0.24994659260841701"/>
      </font>
      <border>
        <top style="double">
          <color theme="1" tint="0.24994659260841701"/>
        </top>
      </border>
    </dxf>
    <dxf>
      <font>
        <b/>
        <i val="0"/>
        <color theme="3"/>
      </font>
      <fill>
        <patternFill patternType="solid">
          <fgColor theme="4"/>
          <bgColor theme="0" tint="-0.14996795556505021"/>
        </patternFill>
      </fill>
      <border diagonalUp="0" diagonalDown="0">
        <left style="thin">
          <color theme="3" tint="0.39994506668294322"/>
        </left>
        <right style="thin">
          <color theme="3" tint="0.39994506668294322"/>
        </right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font>
        <color theme="1"/>
      </font>
      <border>
        <left style="thin">
          <color theme="1" tint="0.24994659260841701"/>
        </left>
        <right style="thin">
          <color theme="1" tint="0.24994659260841701"/>
        </right>
        <top style="thin">
          <color theme="1" tint="0.24994659260841701"/>
        </top>
        <bottom style="thin">
          <color theme="1" tint="0.24994659260841701"/>
        </bottom>
        <vertical/>
        <horizontal style="thin">
          <color theme="1" tint="0.24994659260841701"/>
        </horizontal>
      </border>
    </dxf>
  </dxfs>
  <tableStyles count="2" defaultTableStyle="TableStyleMedium2" defaultPivotStyle="PivotStyleLight16">
    <tableStyle name="Party Planner" pivot="0" count="3">
      <tableStyleElement type="wholeTable" dxfId="95"/>
      <tableStyleElement type="headerRow" dxfId="94"/>
      <tableStyleElement type="totalRow" dxfId="93"/>
    </tableStyle>
    <tableStyle name="Party Planner 2" pivot="0" count="3">
      <tableStyleElement type="wholeTable" dxfId="92"/>
      <tableStyleElement type="headerRow" dxfId="91"/>
      <tableStyleElement type="totalRow" dxfId="9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jpg"/><Relationship Id="rId3" Type="http://schemas.openxmlformats.org/officeDocument/2006/relationships/hyperlink" Target="#'Venue &amp; others'!A1"/><Relationship Id="rId7" Type="http://schemas.openxmlformats.org/officeDocument/2006/relationships/hyperlink" Target="https://allmermaids.top" TargetMode="External"/><Relationship Id="rId2" Type="http://schemas.openxmlformats.org/officeDocument/2006/relationships/hyperlink" Target="#Agenda!A1"/><Relationship Id="rId1" Type="http://schemas.openxmlformats.org/officeDocument/2006/relationships/hyperlink" Target="#'Site Map'!A1"/><Relationship Id="rId6" Type="http://schemas.openxmlformats.org/officeDocument/2006/relationships/hyperlink" Target="#'Party Overview'!A1"/><Relationship Id="rId5" Type="http://schemas.openxmlformats.org/officeDocument/2006/relationships/hyperlink" Target="#'Guest List'!A1"/><Relationship Id="rId4" Type="http://schemas.openxmlformats.org/officeDocument/2006/relationships/hyperlink" Target="#'Food &amp; drinks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jpg"/><Relationship Id="rId3" Type="http://schemas.openxmlformats.org/officeDocument/2006/relationships/hyperlink" Target="#'Venue &amp; others'!A1"/><Relationship Id="rId7" Type="http://schemas.openxmlformats.org/officeDocument/2006/relationships/hyperlink" Target="https://allmermaids.top" TargetMode="External"/><Relationship Id="rId2" Type="http://schemas.openxmlformats.org/officeDocument/2006/relationships/hyperlink" Target="#Agenda!A1"/><Relationship Id="rId1" Type="http://schemas.openxmlformats.org/officeDocument/2006/relationships/hyperlink" Target="#'Site Map'!A1"/><Relationship Id="rId6" Type="http://schemas.openxmlformats.org/officeDocument/2006/relationships/hyperlink" Target="#'Party Overview'!A1"/><Relationship Id="rId5" Type="http://schemas.openxmlformats.org/officeDocument/2006/relationships/hyperlink" Target="#'Guest List'!A1"/><Relationship Id="rId4" Type="http://schemas.openxmlformats.org/officeDocument/2006/relationships/hyperlink" Target="#'Food &amp; drinks'!A1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jpg"/><Relationship Id="rId3" Type="http://schemas.openxmlformats.org/officeDocument/2006/relationships/hyperlink" Target="#'Venue &amp; others'!A1"/><Relationship Id="rId7" Type="http://schemas.openxmlformats.org/officeDocument/2006/relationships/hyperlink" Target="https://allmermaids.top" TargetMode="External"/><Relationship Id="rId2" Type="http://schemas.openxmlformats.org/officeDocument/2006/relationships/hyperlink" Target="#Agenda!A1"/><Relationship Id="rId1" Type="http://schemas.openxmlformats.org/officeDocument/2006/relationships/hyperlink" Target="#'Site Map'!A1"/><Relationship Id="rId6" Type="http://schemas.openxmlformats.org/officeDocument/2006/relationships/hyperlink" Target="#'Party Overview'!A1"/><Relationship Id="rId5" Type="http://schemas.openxmlformats.org/officeDocument/2006/relationships/hyperlink" Target="#'Guest List'!A1"/><Relationship Id="rId4" Type="http://schemas.openxmlformats.org/officeDocument/2006/relationships/hyperlink" Target="#'Food &amp; drinks'!A1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jpg"/><Relationship Id="rId3" Type="http://schemas.openxmlformats.org/officeDocument/2006/relationships/hyperlink" Target="#'Venue &amp; others'!A1"/><Relationship Id="rId7" Type="http://schemas.openxmlformats.org/officeDocument/2006/relationships/hyperlink" Target="https://allmermaids.top" TargetMode="External"/><Relationship Id="rId2" Type="http://schemas.openxmlformats.org/officeDocument/2006/relationships/hyperlink" Target="#Agenda!A1"/><Relationship Id="rId1" Type="http://schemas.openxmlformats.org/officeDocument/2006/relationships/hyperlink" Target="#'Site Map'!A1"/><Relationship Id="rId6" Type="http://schemas.openxmlformats.org/officeDocument/2006/relationships/hyperlink" Target="#'Party Overview'!A1"/><Relationship Id="rId5" Type="http://schemas.openxmlformats.org/officeDocument/2006/relationships/hyperlink" Target="#'Guest List'!A1"/><Relationship Id="rId4" Type="http://schemas.openxmlformats.org/officeDocument/2006/relationships/hyperlink" Target="#'Food &amp; drinks'!A1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jpg"/><Relationship Id="rId3" Type="http://schemas.openxmlformats.org/officeDocument/2006/relationships/hyperlink" Target="#'Venue &amp; others'!A1"/><Relationship Id="rId7" Type="http://schemas.openxmlformats.org/officeDocument/2006/relationships/hyperlink" Target="https://allmermaids.top" TargetMode="External"/><Relationship Id="rId2" Type="http://schemas.openxmlformats.org/officeDocument/2006/relationships/hyperlink" Target="#Agenda!A1"/><Relationship Id="rId1" Type="http://schemas.openxmlformats.org/officeDocument/2006/relationships/hyperlink" Target="#'Site Map'!A1"/><Relationship Id="rId6" Type="http://schemas.openxmlformats.org/officeDocument/2006/relationships/hyperlink" Target="#'Party Overview'!A1"/><Relationship Id="rId5" Type="http://schemas.openxmlformats.org/officeDocument/2006/relationships/hyperlink" Target="#'Guest List'!A1"/><Relationship Id="rId4" Type="http://schemas.openxmlformats.org/officeDocument/2006/relationships/hyperlink" Target="#'Food &amp; drinks'!A1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jpg"/><Relationship Id="rId3" Type="http://schemas.openxmlformats.org/officeDocument/2006/relationships/hyperlink" Target="#'Venue &amp; others'!A1"/><Relationship Id="rId7" Type="http://schemas.openxmlformats.org/officeDocument/2006/relationships/hyperlink" Target="https://allmermaids.top" TargetMode="External"/><Relationship Id="rId2" Type="http://schemas.openxmlformats.org/officeDocument/2006/relationships/hyperlink" Target="#Agenda!A1"/><Relationship Id="rId1" Type="http://schemas.openxmlformats.org/officeDocument/2006/relationships/hyperlink" Target="#'Site Map'!A1"/><Relationship Id="rId6" Type="http://schemas.openxmlformats.org/officeDocument/2006/relationships/hyperlink" Target="#'Party Overview'!A1"/><Relationship Id="rId5" Type="http://schemas.openxmlformats.org/officeDocument/2006/relationships/hyperlink" Target="#'Guest List'!A1"/><Relationship Id="rId4" Type="http://schemas.openxmlformats.org/officeDocument/2006/relationships/hyperlink" Target="#'Food &amp; drinks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156266</xdr:colOff>
      <xdr:row>1</xdr:row>
      <xdr:rowOff>309562</xdr:rowOff>
    </xdr:from>
    <xdr:to>
      <xdr:col>7</xdr:col>
      <xdr:colOff>346033</xdr:colOff>
      <xdr:row>2</xdr:row>
      <xdr:rowOff>178594</xdr:rowOff>
    </xdr:to>
    <xdr:sp macro="" textlink="">
      <xdr:nvSpPr>
        <xdr:cNvPr id="3" name="Comida y bebida" descr="&quot;&quot;" title="Comida y bebida (botón de navegación)">
          <a:hlinkClick xmlns:r="http://schemas.openxmlformats.org/officeDocument/2006/relationships" r:id="rId1" tooltip="Haga clic para ver los detalles de comida y bebida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9407422" y="714375"/>
          <a:ext cx="1701861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SITE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MAP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7</xdr:col>
      <xdr:colOff>454307</xdr:colOff>
      <xdr:row>1</xdr:row>
      <xdr:rowOff>309562</xdr:rowOff>
    </xdr:from>
    <xdr:to>
      <xdr:col>8</xdr:col>
      <xdr:colOff>238124</xdr:colOff>
      <xdr:row>2</xdr:row>
      <xdr:rowOff>178594</xdr:rowOff>
    </xdr:to>
    <xdr:sp macro="" textlink="">
      <xdr:nvSpPr>
        <xdr:cNvPr id="4" name="Otros productos básicos" descr="&quot;&quot;" title="Otros productos básicos (botón de navegación)">
          <a:hlinkClick xmlns:r="http://schemas.openxmlformats.org/officeDocument/2006/relationships" r:id="rId2" tooltip="Haga clic para ver detalles de otros productos básicos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1217557" y="714375"/>
          <a:ext cx="1855505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AGENDA</a:t>
          </a:r>
        </a:p>
      </xdr:txBody>
    </xdr:sp>
    <xdr:clientData fPrintsWithSheet="0"/>
  </xdr:twoCellAnchor>
  <xdr:twoCellAnchor>
    <xdr:from>
      <xdr:col>5</xdr:col>
      <xdr:colOff>392343</xdr:colOff>
      <xdr:row>1</xdr:row>
      <xdr:rowOff>309562</xdr:rowOff>
    </xdr:from>
    <xdr:to>
      <xdr:col>6</xdr:col>
      <xdr:colOff>47990</xdr:colOff>
      <xdr:row>2</xdr:row>
      <xdr:rowOff>178594</xdr:rowOff>
    </xdr:to>
    <xdr:sp macro="" textlink="">
      <xdr:nvSpPr>
        <xdr:cNvPr id="6" name="Guest List" descr="&quot;&quot;" title="Guest List (botón de navegación)">
          <a:hlinkClick xmlns:r="http://schemas.openxmlformats.org/officeDocument/2006/relationships" r:id="rId3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7667062" y="714375"/>
          <a:ext cx="1632084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VENUE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&amp; OTHERS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5</xdr:col>
      <xdr:colOff>895350</xdr:colOff>
      <xdr:row>13</xdr:row>
      <xdr:rowOff>161925</xdr:rowOff>
    </xdr:from>
    <xdr:to>
      <xdr:col>7</xdr:col>
      <xdr:colOff>1107675</xdr:colOff>
      <xdr:row>15</xdr:row>
      <xdr:rowOff>77475</xdr:rowOff>
    </xdr:to>
    <xdr:sp macro="" textlink="">
      <xdr:nvSpPr>
        <xdr:cNvPr id="1224" name="Sugerencia" descr="Escriba elementos individuales en las hojas Comida y bebida y Otros productos básicos para calcular el coste total de forma automática." title="Sugerencia de entrada de datos">
          <a:extLst>
            <a:ext uri="{FF2B5EF4-FFF2-40B4-BE49-F238E27FC236}">
              <a16:creationId xmlns:a16="http://schemas.microsoft.com/office/drawing/2014/main" xmlns="" id="{00000000-0008-0000-0000-0000C8040000}"/>
            </a:ext>
          </a:extLst>
        </xdr:cNvPr>
        <xdr:cNvSpPr txBox="1"/>
      </xdr:nvSpPr>
      <xdr:spPr>
        <a:xfrm>
          <a:off x="8172450" y="4133850"/>
          <a:ext cx="3708000" cy="468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marL="0" indent="0"/>
          <a:r>
            <a:rPr lang="es-ES" altLang="zh-CN" sz="100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rPr>
            <a:t>Just add individual</a:t>
          </a:r>
          <a:r>
            <a:rPr lang="es-ES" altLang="zh-CN" sz="1000" baseline="0">
              <a:solidFill>
                <a:schemeClr val="tx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rPr>
            <a:t> elements to the food and drinks, other or site venue to see the total fixed xost updated.</a:t>
          </a:r>
          <a:endParaRPr lang="en-US" sz="1000">
            <a:solidFill>
              <a:schemeClr val="tx1">
                <a:lumMod val="75000"/>
                <a:lumOff val="2500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390296</xdr:colOff>
      <xdr:row>1</xdr:row>
      <xdr:rowOff>309562</xdr:rowOff>
    </xdr:from>
    <xdr:to>
      <xdr:col>5</xdr:col>
      <xdr:colOff>284067</xdr:colOff>
      <xdr:row>2</xdr:row>
      <xdr:rowOff>178594</xdr:rowOff>
    </xdr:to>
    <xdr:sp macro="" textlink="">
      <xdr:nvSpPr>
        <xdr:cNvPr id="10" name="Guest List" descr="&quot;&quot;" title="Guest List (botón de navegación)">
          <a:hlinkClick xmlns:r="http://schemas.openxmlformats.org/officeDocument/2006/relationships" r:id="rId4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5926702" y="714375"/>
          <a:ext cx="1632084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FOOD &amp; DRINKS</a:t>
          </a:r>
        </a:p>
      </xdr:txBody>
    </xdr:sp>
    <xdr:clientData fPrintsWithSheet="0"/>
  </xdr:twoCellAnchor>
  <xdr:twoCellAnchor>
    <xdr:from>
      <xdr:col>3</xdr:col>
      <xdr:colOff>531123</xdr:colOff>
      <xdr:row>1</xdr:row>
      <xdr:rowOff>309562</xdr:rowOff>
    </xdr:from>
    <xdr:to>
      <xdr:col>4</xdr:col>
      <xdr:colOff>282020</xdr:colOff>
      <xdr:row>2</xdr:row>
      <xdr:rowOff>178594</xdr:rowOff>
    </xdr:to>
    <xdr:sp macro="" textlink="">
      <xdr:nvSpPr>
        <xdr:cNvPr id="11" name="Guest List" descr="&quot;&quot;" title="Guest List (botón de navegación)">
          <a:hlinkClick xmlns:r="http://schemas.openxmlformats.org/officeDocument/2006/relationships" r:id="rId5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4186342" y="714375"/>
          <a:ext cx="1632084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GUEST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LIST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2</xdr:col>
      <xdr:colOff>148076</xdr:colOff>
      <xdr:row>1</xdr:row>
      <xdr:rowOff>309562</xdr:rowOff>
    </xdr:from>
    <xdr:to>
      <xdr:col>3</xdr:col>
      <xdr:colOff>422847</xdr:colOff>
      <xdr:row>2</xdr:row>
      <xdr:rowOff>178594</xdr:rowOff>
    </xdr:to>
    <xdr:sp macro="" textlink="">
      <xdr:nvSpPr>
        <xdr:cNvPr id="17" name="Guest List" descr="&quot;&quot;" title="Guest List (botón de navegación)">
          <a:hlinkClick xmlns:r="http://schemas.openxmlformats.org/officeDocument/2006/relationships" r:id="rId6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2445982" y="714375"/>
          <a:ext cx="1632084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PARTY</a:t>
          </a:r>
          <a:r>
            <a:rPr lang="en-U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OVERVIEW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 editAs="oneCell">
    <xdr:from>
      <xdr:col>1</xdr:col>
      <xdr:colOff>71438</xdr:colOff>
      <xdr:row>0</xdr:row>
      <xdr:rowOff>0</xdr:rowOff>
    </xdr:from>
    <xdr:to>
      <xdr:col>1</xdr:col>
      <xdr:colOff>1686720</xdr:colOff>
      <xdr:row>3</xdr:row>
      <xdr:rowOff>210344</xdr:rowOff>
    </xdr:to>
    <xdr:pic>
      <xdr:nvPicPr>
        <xdr:cNvPr id="12" name="Imagen 11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8" y="0"/>
          <a:ext cx="1615282" cy="16152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19050</xdr:colOff>
      <xdr:row>0</xdr:row>
      <xdr:rowOff>304800</xdr:rowOff>
    </xdr:to>
    <xdr:sp macro="" textlink="">
      <xdr:nvSpPr>
        <xdr:cNvPr id="10241" name="AutoShape 1025" descr="Resultado de imagen de mermaid pattern"/>
        <xdr:cNvSpPr>
          <a:spLocks noChangeAspect="1" noChangeArrowheads="1"/>
        </xdr:cNvSpPr>
      </xdr:nvSpPr>
      <xdr:spPr bwMode="auto">
        <a:xfrm>
          <a:off x="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304800</xdr:rowOff>
    </xdr:to>
    <xdr:sp macro="" textlink="">
      <xdr:nvSpPr>
        <xdr:cNvPr id="10242" name="AutoShape 1026" descr="Resultado de imagen de mermaid pattern"/>
        <xdr:cNvSpPr>
          <a:spLocks noChangeAspect="1" noChangeArrowheads="1"/>
        </xdr:cNvSpPr>
      </xdr:nvSpPr>
      <xdr:spPr bwMode="auto">
        <a:xfrm>
          <a:off x="2857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304800</xdr:rowOff>
    </xdr:to>
    <xdr:sp macro="" textlink="">
      <xdr:nvSpPr>
        <xdr:cNvPr id="10243" name="AutoShape 1027" descr="Resultado de imagen de mermaid pattern"/>
        <xdr:cNvSpPr>
          <a:spLocks noChangeAspect="1" noChangeArrowheads="1"/>
        </xdr:cNvSpPr>
      </xdr:nvSpPr>
      <xdr:spPr bwMode="auto">
        <a:xfrm>
          <a:off x="28575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6</xdr:col>
      <xdr:colOff>311047</xdr:colOff>
      <xdr:row>1</xdr:row>
      <xdr:rowOff>297656</xdr:rowOff>
    </xdr:from>
    <xdr:to>
      <xdr:col>7</xdr:col>
      <xdr:colOff>965158</xdr:colOff>
      <xdr:row>2</xdr:row>
      <xdr:rowOff>250031</xdr:rowOff>
    </xdr:to>
    <xdr:sp macro="" textlink="">
      <xdr:nvSpPr>
        <xdr:cNvPr id="372" name="Comida y bebida" descr="&quot;&quot;" title="Comida y bebida (botón de navegación)">
          <a:hlinkClick xmlns:r="http://schemas.openxmlformats.org/officeDocument/2006/relationships" r:id="rId1" tooltip="Haga clic para ver los detalles de comida y bebida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8657328" y="619125"/>
          <a:ext cx="1701861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SITE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MAP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7</xdr:col>
      <xdr:colOff>1073432</xdr:colOff>
      <xdr:row>1</xdr:row>
      <xdr:rowOff>297656</xdr:rowOff>
    </xdr:from>
    <xdr:to>
      <xdr:col>8</xdr:col>
      <xdr:colOff>666749</xdr:colOff>
      <xdr:row>2</xdr:row>
      <xdr:rowOff>250031</xdr:rowOff>
    </xdr:to>
    <xdr:sp macro="" textlink="">
      <xdr:nvSpPr>
        <xdr:cNvPr id="373" name="Otros productos básicos" descr="&quot;&quot;" title="Otros productos básicos (botón de navegación)">
          <a:hlinkClick xmlns:r="http://schemas.openxmlformats.org/officeDocument/2006/relationships" r:id="rId2" tooltip="Haga clic para ver detalles de otros productos básicos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0467463" y="619125"/>
          <a:ext cx="1855505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AGENDA</a:t>
          </a:r>
        </a:p>
      </xdr:txBody>
    </xdr:sp>
    <xdr:clientData fPrintsWithSheet="0"/>
  </xdr:twoCellAnchor>
  <xdr:twoCellAnchor>
    <xdr:from>
      <xdr:col>4</xdr:col>
      <xdr:colOff>1487718</xdr:colOff>
      <xdr:row>1</xdr:row>
      <xdr:rowOff>297656</xdr:rowOff>
    </xdr:from>
    <xdr:to>
      <xdr:col>6</xdr:col>
      <xdr:colOff>202771</xdr:colOff>
      <xdr:row>2</xdr:row>
      <xdr:rowOff>250031</xdr:rowOff>
    </xdr:to>
    <xdr:sp macro="" textlink="">
      <xdr:nvSpPr>
        <xdr:cNvPr id="374" name="Guest List" descr="&quot;&quot;" title="Guest List (botón de navegación)">
          <a:hlinkClick xmlns:r="http://schemas.openxmlformats.org/officeDocument/2006/relationships" r:id="rId3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6916968" y="619125"/>
          <a:ext cx="1632084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VENUE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&amp; OTHERS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3</xdr:col>
      <xdr:colOff>1176108</xdr:colOff>
      <xdr:row>1</xdr:row>
      <xdr:rowOff>297656</xdr:rowOff>
    </xdr:from>
    <xdr:to>
      <xdr:col>4</xdr:col>
      <xdr:colOff>1379442</xdr:colOff>
      <xdr:row>2</xdr:row>
      <xdr:rowOff>250031</xdr:rowOff>
    </xdr:to>
    <xdr:sp macro="" textlink="">
      <xdr:nvSpPr>
        <xdr:cNvPr id="375" name="Guest List" descr="&quot;&quot;" title="Guest List (botón de navegación)">
          <a:hlinkClick xmlns:r="http://schemas.openxmlformats.org/officeDocument/2006/relationships" r:id="rId4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5176608" y="619125"/>
          <a:ext cx="1632084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FOOD &amp; DRINKS</a:t>
          </a:r>
        </a:p>
      </xdr:txBody>
    </xdr:sp>
    <xdr:clientData fPrintsWithSheet="0"/>
  </xdr:twoCellAnchor>
  <xdr:twoCellAnchor>
    <xdr:from>
      <xdr:col>2</xdr:col>
      <xdr:colOff>1435998</xdr:colOff>
      <xdr:row>1</xdr:row>
      <xdr:rowOff>297656</xdr:rowOff>
    </xdr:from>
    <xdr:to>
      <xdr:col>3</xdr:col>
      <xdr:colOff>1067832</xdr:colOff>
      <xdr:row>2</xdr:row>
      <xdr:rowOff>250031</xdr:rowOff>
    </xdr:to>
    <xdr:sp macro="" textlink="">
      <xdr:nvSpPr>
        <xdr:cNvPr id="376" name="Guest List" descr="&quot;&quot;" title="Guest List (botón de navegación)">
          <a:hlinkClick xmlns:r="http://schemas.openxmlformats.org/officeDocument/2006/relationships" r:id="rId5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3436248" y="619125"/>
          <a:ext cx="1632084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GUEST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LIST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1</xdr:col>
      <xdr:colOff>1410138</xdr:colOff>
      <xdr:row>1</xdr:row>
      <xdr:rowOff>297656</xdr:rowOff>
    </xdr:from>
    <xdr:to>
      <xdr:col>2</xdr:col>
      <xdr:colOff>1327722</xdr:colOff>
      <xdr:row>2</xdr:row>
      <xdr:rowOff>250031</xdr:rowOff>
    </xdr:to>
    <xdr:sp macro="" textlink="">
      <xdr:nvSpPr>
        <xdr:cNvPr id="377" name="Guest List" descr="&quot;&quot;" title="Guest List (botón de navegación)">
          <a:hlinkClick xmlns:r="http://schemas.openxmlformats.org/officeDocument/2006/relationships" r:id="rId6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695888" y="619125"/>
          <a:ext cx="1632084" cy="273844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PARTY</a:t>
          </a:r>
          <a:r>
            <a:rPr lang="en-U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OVERVIEW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1</xdr:col>
      <xdr:colOff>1329532</xdr:colOff>
      <xdr:row>4</xdr:row>
      <xdr:rowOff>55563</xdr:rowOff>
    </xdr:to>
    <xdr:pic>
      <xdr:nvPicPr>
        <xdr:cNvPr id="12" name="Imagen 11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15282" cy="161528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453922</xdr:colOff>
      <xdr:row>2</xdr:row>
      <xdr:rowOff>238126</xdr:rowOff>
    </xdr:from>
    <xdr:to>
      <xdr:col>9</xdr:col>
      <xdr:colOff>1227095</xdr:colOff>
      <xdr:row>3</xdr:row>
      <xdr:rowOff>202406</xdr:rowOff>
    </xdr:to>
    <xdr:sp macro="" textlink="">
      <xdr:nvSpPr>
        <xdr:cNvPr id="387" name="Comida y bebida" descr="&quot;&quot;" title="Comida y bebida (botón de navegación)">
          <a:hlinkClick xmlns:r="http://schemas.openxmlformats.org/officeDocument/2006/relationships" r:id="rId1" tooltip="Haga clic para ver los detalles de comida y bebida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8609703" y="857251"/>
          <a:ext cx="1701861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SITE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MAP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9</xdr:col>
      <xdr:colOff>1335369</xdr:colOff>
      <xdr:row>2</xdr:row>
      <xdr:rowOff>238126</xdr:rowOff>
    </xdr:from>
    <xdr:to>
      <xdr:col>9</xdr:col>
      <xdr:colOff>3190874</xdr:colOff>
      <xdr:row>3</xdr:row>
      <xdr:rowOff>202406</xdr:rowOff>
    </xdr:to>
    <xdr:sp macro="" textlink="">
      <xdr:nvSpPr>
        <xdr:cNvPr id="388" name="Otros productos básicos" descr="&quot;&quot;" title="Otros productos básicos (botón de navegación)">
          <a:hlinkClick xmlns:r="http://schemas.openxmlformats.org/officeDocument/2006/relationships" r:id="rId2" tooltip="Haga clic para ver detalles de otros productos básicos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0419838" y="857251"/>
          <a:ext cx="1855505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AGENDA</a:t>
          </a:r>
        </a:p>
      </xdr:txBody>
    </xdr:sp>
    <xdr:clientData fPrintsWithSheet="0"/>
  </xdr:twoCellAnchor>
  <xdr:twoCellAnchor>
    <xdr:from>
      <xdr:col>6</xdr:col>
      <xdr:colOff>570937</xdr:colOff>
      <xdr:row>2</xdr:row>
      <xdr:rowOff>238126</xdr:rowOff>
    </xdr:from>
    <xdr:to>
      <xdr:col>8</xdr:col>
      <xdr:colOff>345646</xdr:colOff>
      <xdr:row>3</xdr:row>
      <xdr:rowOff>202406</xdr:rowOff>
    </xdr:to>
    <xdr:sp macro="" textlink="">
      <xdr:nvSpPr>
        <xdr:cNvPr id="389" name="Guest List" descr="&quot;&quot;" title="Guest List (botón de navegación)">
          <a:hlinkClick xmlns:r="http://schemas.openxmlformats.org/officeDocument/2006/relationships" r:id="rId3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6869343" y="857251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VENUE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&amp; OTHERS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4</xdr:col>
      <xdr:colOff>687952</xdr:colOff>
      <xdr:row>2</xdr:row>
      <xdr:rowOff>238126</xdr:rowOff>
    </xdr:from>
    <xdr:to>
      <xdr:col>6</xdr:col>
      <xdr:colOff>462661</xdr:colOff>
      <xdr:row>3</xdr:row>
      <xdr:rowOff>202406</xdr:rowOff>
    </xdr:to>
    <xdr:sp macro="" textlink="">
      <xdr:nvSpPr>
        <xdr:cNvPr id="390" name="Guest List" descr="&quot;&quot;" title="Guest List (botón de navegación)">
          <a:hlinkClick xmlns:r="http://schemas.openxmlformats.org/officeDocument/2006/relationships" r:id="rId4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5128983" y="857251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FOOD &amp; DRINKS</a:t>
          </a:r>
        </a:p>
      </xdr:txBody>
    </xdr:sp>
    <xdr:clientData fPrintsWithSheet="0"/>
  </xdr:twoCellAnchor>
  <xdr:twoCellAnchor>
    <xdr:from>
      <xdr:col>2</xdr:col>
      <xdr:colOff>804967</xdr:colOff>
      <xdr:row>2</xdr:row>
      <xdr:rowOff>238126</xdr:rowOff>
    </xdr:from>
    <xdr:to>
      <xdr:col>4</xdr:col>
      <xdr:colOff>579676</xdr:colOff>
      <xdr:row>3</xdr:row>
      <xdr:rowOff>202406</xdr:rowOff>
    </xdr:to>
    <xdr:sp macro="" textlink="">
      <xdr:nvSpPr>
        <xdr:cNvPr id="391" name="Guest List" descr="&quot;&quot;" title="Guest List (botón de navegación)">
          <a:hlinkClick xmlns:r="http://schemas.openxmlformats.org/officeDocument/2006/relationships" r:id="rId5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3388623" y="857251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GUEST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LIST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1</xdr:col>
      <xdr:colOff>1362513</xdr:colOff>
      <xdr:row>2</xdr:row>
      <xdr:rowOff>238126</xdr:rowOff>
    </xdr:from>
    <xdr:to>
      <xdr:col>2</xdr:col>
      <xdr:colOff>696691</xdr:colOff>
      <xdr:row>3</xdr:row>
      <xdr:rowOff>202406</xdr:rowOff>
    </xdr:to>
    <xdr:sp macro="" textlink="">
      <xdr:nvSpPr>
        <xdr:cNvPr id="392" name="Guest List" descr="&quot;&quot;" title="Guest List (botón de navegación)">
          <a:hlinkClick xmlns:r="http://schemas.openxmlformats.org/officeDocument/2006/relationships" r:id="rId6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648263" y="857251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PARTY</a:t>
          </a:r>
          <a:r>
            <a:rPr lang="en-U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OVERVIEW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1</xdr:col>
      <xdr:colOff>1329532</xdr:colOff>
      <xdr:row>4</xdr:row>
      <xdr:rowOff>91282</xdr:rowOff>
    </xdr:to>
    <xdr:pic>
      <xdr:nvPicPr>
        <xdr:cNvPr id="9" name="Imagen 8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15282" cy="161528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2561328</xdr:colOff>
      <xdr:row>3</xdr:row>
      <xdr:rowOff>154783</xdr:rowOff>
    </xdr:from>
    <xdr:to>
      <xdr:col>5</xdr:col>
      <xdr:colOff>191252</xdr:colOff>
      <xdr:row>4</xdr:row>
      <xdr:rowOff>119064</xdr:rowOff>
    </xdr:to>
    <xdr:sp macro="" textlink="">
      <xdr:nvSpPr>
        <xdr:cNvPr id="280" name="Comida y bebida" descr="&quot;&quot;" title="Comida y bebida (botón de navegación)">
          <a:hlinkClick xmlns:r="http://schemas.openxmlformats.org/officeDocument/2006/relationships" r:id="rId1" tooltip="Haga clic para ver los detalles de comida y bebida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8252516" y="1083471"/>
          <a:ext cx="1701861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SITE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MAP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6</xdr:col>
      <xdr:colOff>13776</xdr:colOff>
      <xdr:row>3</xdr:row>
      <xdr:rowOff>154783</xdr:rowOff>
    </xdr:from>
    <xdr:to>
      <xdr:col>9</xdr:col>
      <xdr:colOff>428625</xdr:colOff>
      <xdr:row>4</xdr:row>
      <xdr:rowOff>119064</xdr:rowOff>
    </xdr:to>
    <xdr:sp macro="" textlink="">
      <xdr:nvSpPr>
        <xdr:cNvPr id="281" name="Otros productos básicos" descr="&quot;&quot;" title="Otros productos básicos (botón de navegación)">
          <a:hlinkClick xmlns:r="http://schemas.openxmlformats.org/officeDocument/2006/relationships" r:id="rId2" tooltip="Haga clic para ver detalles de otros productos básicos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0062651" y="1083471"/>
          <a:ext cx="1855505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AGENDA</a:t>
          </a:r>
        </a:p>
      </xdr:txBody>
    </xdr:sp>
    <xdr:clientData fPrintsWithSheet="0"/>
  </xdr:twoCellAnchor>
  <xdr:twoCellAnchor>
    <xdr:from>
      <xdr:col>4</xdr:col>
      <xdr:colOff>820968</xdr:colOff>
      <xdr:row>3</xdr:row>
      <xdr:rowOff>154783</xdr:rowOff>
    </xdr:from>
    <xdr:to>
      <xdr:col>4</xdr:col>
      <xdr:colOff>2453052</xdr:colOff>
      <xdr:row>4</xdr:row>
      <xdr:rowOff>119064</xdr:rowOff>
    </xdr:to>
    <xdr:sp macro="" textlink="">
      <xdr:nvSpPr>
        <xdr:cNvPr id="282" name="Guest List" descr="&quot;&quot;" title="Guest List (botón de navegación)">
          <a:hlinkClick xmlns:r="http://schemas.openxmlformats.org/officeDocument/2006/relationships" r:id="rId3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6512156" y="1083471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VENUE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&amp; OTHERS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3</xdr:col>
      <xdr:colOff>580796</xdr:colOff>
      <xdr:row>3</xdr:row>
      <xdr:rowOff>154783</xdr:rowOff>
    </xdr:from>
    <xdr:to>
      <xdr:col>4</xdr:col>
      <xdr:colOff>712692</xdr:colOff>
      <xdr:row>4</xdr:row>
      <xdr:rowOff>119064</xdr:rowOff>
    </xdr:to>
    <xdr:sp macro="" textlink="">
      <xdr:nvSpPr>
        <xdr:cNvPr id="283" name="Guest List" descr="&quot;&quot;" title="Guest List (botón de navegación)">
          <a:hlinkClick xmlns:r="http://schemas.openxmlformats.org/officeDocument/2006/relationships" r:id="rId4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4771796" y="1083471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FOOD &amp; DRINKS</a:t>
          </a:r>
        </a:p>
      </xdr:txBody>
    </xdr:sp>
    <xdr:clientData fPrintsWithSheet="0"/>
  </xdr:twoCellAnchor>
  <xdr:twoCellAnchor>
    <xdr:from>
      <xdr:col>2</xdr:col>
      <xdr:colOff>340623</xdr:colOff>
      <xdr:row>3</xdr:row>
      <xdr:rowOff>154783</xdr:rowOff>
    </xdr:from>
    <xdr:to>
      <xdr:col>3</xdr:col>
      <xdr:colOff>472520</xdr:colOff>
      <xdr:row>4</xdr:row>
      <xdr:rowOff>119064</xdr:rowOff>
    </xdr:to>
    <xdr:sp macro="" textlink="">
      <xdr:nvSpPr>
        <xdr:cNvPr id="284" name="Guest List" descr="&quot;&quot;" title="Guest List (botón de navegación)">
          <a:hlinkClick xmlns:r="http://schemas.openxmlformats.org/officeDocument/2006/relationships" r:id="rId5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3031436" y="1083471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GUEST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LIST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1</xdr:col>
      <xdr:colOff>1005326</xdr:colOff>
      <xdr:row>3</xdr:row>
      <xdr:rowOff>154783</xdr:rowOff>
    </xdr:from>
    <xdr:to>
      <xdr:col>2</xdr:col>
      <xdr:colOff>232347</xdr:colOff>
      <xdr:row>4</xdr:row>
      <xdr:rowOff>119064</xdr:rowOff>
    </xdr:to>
    <xdr:sp macro="" textlink="">
      <xdr:nvSpPr>
        <xdr:cNvPr id="285" name="Guest List" descr="&quot;&quot;" title="Guest List (botón de navegación)">
          <a:hlinkClick xmlns:r="http://schemas.openxmlformats.org/officeDocument/2006/relationships" r:id="rId6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291076" y="1083471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PARTY</a:t>
          </a:r>
          <a:r>
            <a:rPr lang="en-U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OVERVIEW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1</xdr:col>
      <xdr:colOff>912813</xdr:colOff>
      <xdr:row>4</xdr:row>
      <xdr:rowOff>91282</xdr:rowOff>
    </xdr:to>
    <xdr:pic>
      <xdr:nvPicPr>
        <xdr:cNvPr id="9" name="Imagen 8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15282" cy="161528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95251</xdr:colOff>
      <xdr:row>5</xdr:row>
      <xdr:rowOff>276224</xdr:rowOff>
    </xdr:from>
    <xdr:to>
      <xdr:col>34</xdr:col>
      <xdr:colOff>1</xdr:colOff>
      <xdr:row>5</xdr:row>
      <xdr:rowOff>676275</xdr:rowOff>
    </xdr:to>
    <xdr:sp macro="" textlink="">
      <xdr:nvSpPr>
        <xdr:cNvPr id="6" name="Sugerencia" descr="Imprima esta hoja y utilícela para crear un boceto de la organización de la sala." title="Sugerencia">
          <a:extLst>
            <a:ext uri="{FF2B5EF4-FFF2-40B4-BE49-F238E27FC236}">
              <a16:creationId xmlns:a16="http://schemas.microsoft.com/office/drawing/2014/main" xmlns="" id="{00000000-0008-0000-0400-000006000000}"/>
            </a:ext>
          </a:extLst>
        </xdr:cNvPr>
        <xdr:cNvSpPr txBox="1"/>
      </xdr:nvSpPr>
      <xdr:spPr>
        <a:xfrm>
          <a:off x="3952876" y="2109787"/>
          <a:ext cx="4298156" cy="4000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marL="0" marR="0" indent="0" algn="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altLang="zh-CN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Print this page to create a draft of</a:t>
          </a:r>
          <a:r>
            <a:rPr lang="es-ES" altLang="zh-CN" sz="10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the chairs' layout</a:t>
          </a:r>
          <a:endParaRPr lang="zh-CN" altLang="es-ES" sz="1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r"/>
          <a:endParaRPr lang="en-US" sz="1000"/>
        </a:p>
      </xdr:txBody>
    </xdr:sp>
    <xdr:clientData fPrintsWithSheet="0"/>
  </xdr:twoCellAnchor>
  <xdr:twoCellAnchor>
    <xdr:from>
      <xdr:col>34</xdr:col>
      <xdr:colOff>346768</xdr:colOff>
      <xdr:row>3</xdr:row>
      <xdr:rowOff>226222</xdr:rowOff>
    </xdr:from>
    <xdr:to>
      <xdr:col>36</xdr:col>
      <xdr:colOff>643692</xdr:colOff>
      <xdr:row>4</xdr:row>
      <xdr:rowOff>142878</xdr:rowOff>
    </xdr:to>
    <xdr:sp macro="" textlink="">
      <xdr:nvSpPr>
        <xdr:cNvPr id="14" name="Comida y bebida" descr="&quot;&quot;" title="Comida y bebida (botón de navegación)">
          <a:hlinkClick xmlns:r="http://schemas.openxmlformats.org/officeDocument/2006/relationships" r:id="rId1" tooltip="Haga clic para ver los detalles de comida y bebida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8597799" y="1535910"/>
          <a:ext cx="1701862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SITE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MAP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37</xdr:col>
      <xdr:colOff>49497</xdr:colOff>
      <xdr:row>3</xdr:row>
      <xdr:rowOff>226222</xdr:rowOff>
    </xdr:from>
    <xdr:to>
      <xdr:col>39</xdr:col>
      <xdr:colOff>500065</xdr:colOff>
      <xdr:row>4</xdr:row>
      <xdr:rowOff>142878</xdr:rowOff>
    </xdr:to>
    <xdr:sp macro="" textlink="">
      <xdr:nvSpPr>
        <xdr:cNvPr id="15" name="Otros productos básicos" descr="&quot;&quot;" title="Otros productos básicos (botón de navegación)">
          <a:hlinkClick xmlns:r="http://schemas.openxmlformats.org/officeDocument/2006/relationships" r:id="rId2" tooltip="Haga clic para ver detalles de otros productos básicos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0407935" y="1535910"/>
          <a:ext cx="1855505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AGENDA</a:t>
          </a:r>
        </a:p>
      </xdr:txBody>
    </xdr:sp>
    <xdr:clientData fPrintsWithSheet="0"/>
  </xdr:twoCellAnchor>
  <xdr:twoCellAnchor>
    <xdr:from>
      <xdr:col>30</xdr:col>
      <xdr:colOff>154220</xdr:colOff>
      <xdr:row>3</xdr:row>
      <xdr:rowOff>226222</xdr:rowOff>
    </xdr:from>
    <xdr:to>
      <xdr:col>34</xdr:col>
      <xdr:colOff>238492</xdr:colOff>
      <xdr:row>4</xdr:row>
      <xdr:rowOff>142878</xdr:rowOff>
    </xdr:to>
    <xdr:sp macro="" textlink="">
      <xdr:nvSpPr>
        <xdr:cNvPr id="16" name="Guest List" descr="&quot;&quot;" title="Guest List (botón de navegación)">
          <a:hlinkClick xmlns:r="http://schemas.openxmlformats.org/officeDocument/2006/relationships" r:id="rId3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6857439" y="1535910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VENUE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&amp; OTHERS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23</xdr:col>
      <xdr:colOff>152174</xdr:colOff>
      <xdr:row>3</xdr:row>
      <xdr:rowOff>226222</xdr:rowOff>
    </xdr:from>
    <xdr:to>
      <xdr:col>30</xdr:col>
      <xdr:colOff>45944</xdr:colOff>
      <xdr:row>4</xdr:row>
      <xdr:rowOff>142878</xdr:rowOff>
    </xdr:to>
    <xdr:sp macro="" textlink="">
      <xdr:nvSpPr>
        <xdr:cNvPr id="17" name="Guest List" descr="&quot;&quot;" title="Guest List (botón de navegación)">
          <a:hlinkClick xmlns:r="http://schemas.openxmlformats.org/officeDocument/2006/relationships" r:id="rId4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5117080" y="1535910"/>
          <a:ext cx="1632083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FOOD &amp; DRINKS</a:t>
          </a:r>
        </a:p>
      </xdr:txBody>
    </xdr:sp>
    <xdr:clientData fPrintsWithSheet="0"/>
  </xdr:twoCellAnchor>
  <xdr:twoCellAnchor>
    <xdr:from>
      <xdr:col>15</xdr:col>
      <xdr:colOff>162031</xdr:colOff>
      <xdr:row>3</xdr:row>
      <xdr:rowOff>226222</xdr:rowOff>
    </xdr:from>
    <xdr:to>
      <xdr:col>23</xdr:col>
      <xdr:colOff>43898</xdr:colOff>
      <xdr:row>4</xdr:row>
      <xdr:rowOff>142878</xdr:rowOff>
    </xdr:to>
    <xdr:sp macro="" textlink="">
      <xdr:nvSpPr>
        <xdr:cNvPr id="18" name="Guest List" descr="&quot;&quot;" title="Guest List (botón de navegación)">
          <a:hlinkClick xmlns:r="http://schemas.openxmlformats.org/officeDocument/2006/relationships" r:id="rId5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3376719" y="1535910"/>
          <a:ext cx="1632085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GUEST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LIST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7</xdr:col>
      <xdr:colOff>136172</xdr:colOff>
      <xdr:row>3</xdr:row>
      <xdr:rowOff>226222</xdr:rowOff>
    </xdr:from>
    <xdr:to>
      <xdr:col>15</xdr:col>
      <xdr:colOff>53755</xdr:colOff>
      <xdr:row>4</xdr:row>
      <xdr:rowOff>142878</xdr:rowOff>
    </xdr:to>
    <xdr:sp macro="" textlink="">
      <xdr:nvSpPr>
        <xdr:cNvPr id="19" name="Guest List" descr="&quot;&quot;" title="Guest List (botón de navegación)">
          <a:hlinkClick xmlns:r="http://schemas.openxmlformats.org/officeDocument/2006/relationships" r:id="rId6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1636360" y="1535910"/>
          <a:ext cx="1632083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PARTY</a:t>
          </a:r>
          <a:r>
            <a:rPr lang="en-U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OVERVIEW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7</xdr:col>
      <xdr:colOff>115094</xdr:colOff>
      <xdr:row>3</xdr:row>
      <xdr:rowOff>305594</xdr:rowOff>
    </xdr:to>
    <xdr:pic>
      <xdr:nvPicPr>
        <xdr:cNvPr id="10" name="Imagen 9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15282" cy="161528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1273969</xdr:colOff>
      <xdr:row>0</xdr:row>
      <xdr:rowOff>514350</xdr:rowOff>
    </xdr:to>
    <xdr:sp macro="" textlink="">
      <xdr:nvSpPr>
        <xdr:cNvPr id="351" name="Autoforma 261"/>
        <xdr:cNvSpPr>
          <a:spLocks noChangeAspect="1" noChangeArrowheads="1"/>
        </xdr:cNvSpPr>
      </xdr:nvSpPr>
      <xdr:spPr bwMode="auto">
        <a:xfrm>
          <a:off x="0" y="0"/>
          <a:ext cx="100584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5</xdr:col>
      <xdr:colOff>1273969</xdr:colOff>
      <xdr:row>0</xdr:row>
      <xdr:rowOff>514350</xdr:rowOff>
    </xdr:to>
    <xdr:sp macro="" textlink="">
      <xdr:nvSpPr>
        <xdr:cNvPr id="352" name="Autoforma 781"/>
        <xdr:cNvSpPr>
          <a:spLocks noChangeAspect="1" noChangeArrowheads="1"/>
        </xdr:cNvSpPr>
      </xdr:nvSpPr>
      <xdr:spPr bwMode="auto">
        <a:xfrm>
          <a:off x="0" y="0"/>
          <a:ext cx="100584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430105</xdr:colOff>
      <xdr:row>3</xdr:row>
      <xdr:rowOff>226220</xdr:rowOff>
    </xdr:from>
    <xdr:to>
      <xdr:col>5</xdr:col>
      <xdr:colOff>2131966</xdr:colOff>
      <xdr:row>4</xdr:row>
      <xdr:rowOff>202407</xdr:rowOff>
    </xdr:to>
    <xdr:sp macro="" textlink="">
      <xdr:nvSpPr>
        <xdr:cNvPr id="393" name="Comida y bebida" descr="&quot;&quot;" title="Comida y bebida (botón de navegación)">
          <a:hlinkClick xmlns:r="http://schemas.openxmlformats.org/officeDocument/2006/relationships" r:id="rId1" tooltip="Haga clic para ver los detalles de comida y bebida"/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9157386" y="1119189"/>
          <a:ext cx="1701861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SITE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MAP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5</xdr:col>
      <xdr:colOff>2240240</xdr:colOff>
      <xdr:row>3</xdr:row>
      <xdr:rowOff>226220</xdr:rowOff>
    </xdr:from>
    <xdr:to>
      <xdr:col>7</xdr:col>
      <xdr:colOff>35713</xdr:colOff>
      <xdr:row>4</xdr:row>
      <xdr:rowOff>202407</xdr:rowOff>
    </xdr:to>
    <xdr:sp macro="" textlink="">
      <xdr:nvSpPr>
        <xdr:cNvPr id="394" name="Otros productos básicos" descr="&quot;&quot;" title="Otros productos básicos (botón de navegación)">
          <a:hlinkClick xmlns:r="http://schemas.openxmlformats.org/officeDocument/2006/relationships" r:id="rId2" tooltip="Haga clic para ver detalles de otros productos básicos"/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0967521" y="1119189"/>
          <a:ext cx="1855505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AGENDA</a:t>
          </a:r>
        </a:p>
      </xdr:txBody>
    </xdr:sp>
    <xdr:clientData fPrintsWithSheet="0"/>
  </xdr:twoCellAnchor>
  <xdr:twoCellAnchor>
    <xdr:from>
      <xdr:col>4</xdr:col>
      <xdr:colOff>1082901</xdr:colOff>
      <xdr:row>3</xdr:row>
      <xdr:rowOff>226220</xdr:rowOff>
    </xdr:from>
    <xdr:to>
      <xdr:col>5</xdr:col>
      <xdr:colOff>321829</xdr:colOff>
      <xdr:row>4</xdr:row>
      <xdr:rowOff>202407</xdr:rowOff>
    </xdr:to>
    <xdr:sp macro="" textlink="">
      <xdr:nvSpPr>
        <xdr:cNvPr id="395" name="Guest List" descr="&quot;&quot;" title="Guest List (botón de navegación)">
          <a:hlinkClick xmlns:r="http://schemas.openxmlformats.org/officeDocument/2006/relationships" r:id="rId3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7417026" y="1119189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VENUE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&amp; OTHERS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3</xdr:col>
      <xdr:colOff>2842978</xdr:colOff>
      <xdr:row>3</xdr:row>
      <xdr:rowOff>226220</xdr:rowOff>
    </xdr:from>
    <xdr:to>
      <xdr:col>4</xdr:col>
      <xdr:colOff>974625</xdr:colOff>
      <xdr:row>4</xdr:row>
      <xdr:rowOff>202407</xdr:rowOff>
    </xdr:to>
    <xdr:sp macro="" textlink="">
      <xdr:nvSpPr>
        <xdr:cNvPr id="396" name="Guest List" descr="&quot;&quot;" title="Guest List (botón de navegación)">
          <a:hlinkClick xmlns:r="http://schemas.openxmlformats.org/officeDocument/2006/relationships" r:id="rId4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5676666" y="1119189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FOOD &amp; DRINKS</a:t>
          </a:r>
        </a:p>
      </xdr:txBody>
    </xdr:sp>
    <xdr:clientData fPrintsWithSheet="0"/>
  </xdr:twoCellAnchor>
  <xdr:twoCellAnchor>
    <xdr:from>
      <xdr:col>3</xdr:col>
      <xdr:colOff>1102618</xdr:colOff>
      <xdr:row>3</xdr:row>
      <xdr:rowOff>226220</xdr:rowOff>
    </xdr:from>
    <xdr:to>
      <xdr:col>3</xdr:col>
      <xdr:colOff>2734702</xdr:colOff>
      <xdr:row>4</xdr:row>
      <xdr:rowOff>202407</xdr:rowOff>
    </xdr:to>
    <xdr:sp macro="" textlink="">
      <xdr:nvSpPr>
        <xdr:cNvPr id="397" name="Guest List" descr="&quot;&quot;" title="Guest List (botón de navegación)">
          <a:hlinkClick xmlns:r="http://schemas.openxmlformats.org/officeDocument/2006/relationships" r:id="rId5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3936306" y="1119189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ES" sz="1100" b="1">
              <a:solidFill>
                <a:schemeClr val="bg1"/>
              </a:solidFill>
              <a:latin typeface="+mj-lt"/>
              <a:ea typeface="+mn-ea"/>
              <a:cs typeface="+mn-cs"/>
            </a:rPr>
            <a:t>GUEST</a:t>
          </a:r>
          <a:r>
            <a:rPr lang="es-E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LIST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>
    <xdr:from>
      <xdr:col>2</xdr:col>
      <xdr:colOff>195696</xdr:colOff>
      <xdr:row>3</xdr:row>
      <xdr:rowOff>226220</xdr:rowOff>
    </xdr:from>
    <xdr:to>
      <xdr:col>3</xdr:col>
      <xdr:colOff>994342</xdr:colOff>
      <xdr:row>4</xdr:row>
      <xdr:rowOff>202407</xdr:rowOff>
    </xdr:to>
    <xdr:sp macro="" textlink="">
      <xdr:nvSpPr>
        <xdr:cNvPr id="398" name="Guest List" descr="&quot;&quot;" title="Guest List (botón de navegación)">
          <a:hlinkClick xmlns:r="http://schemas.openxmlformats.org/officeDocument/2006/relationships" r:id="rId6" tooltip="Haga clic para ver la lista de invitados"/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/>
      </xdr:nvSpPr>
      <xdr:spPr>
        <a:xfrm>
          <a:off x="2195946" y="1119189"/>
          <a:ext cx="1632084" cy="273843"/>
        </a:xfrm>
        <a:prstGeom prst="roundRect">
          <a:avLst/>
        </a:prstGeom>
        <a:solidFill>
          <a:schemeClr val="accent1"/>
        </a:solidFill>
        <a:ln>
          <a:noFill/>
        </a:ln>
        <a:effectLst/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n-US" sz="1100" b="1">
              <a:solidFill>
                <a:schemeClr val="bg1"/>
              </a:solidFill>
              <a:latin typeface="+mj-lt"/>
              <a:ea typeface="+mn-ea"/>
              <a:cs typeface="+mn-cs"/>
            </a:rPr>
            <a:t>PARTY</a:t>
          </a:r>
          <a:r>
            <a:rPr lang="en-US" sz="1100" b="1" baseline="0">
              <a:solidFill>
                <a:schemeClr val="bg1"/>
              </a:solidFill>
              <a:latin typeface="+mj-lt"/>
              <a:ea typeface="+mn-ea"/>
              <a:cs typeface="+mn-cs"/>
            </a:rPr>
            <a:t> OVERVIEW</a:t>
          </a:r>
          <a:endParaRPr lang="en-US" sz="1100" b="1">
            <a:solidFill>
              <a:schemeClr val="bg1"/>
            </a:solidFill>
            <a:latin typeface="+mj-lt"/>
            <a:ea typeface="+mn-ea"/>
            <a:cs typeface="+mn-cs"/>
          </a:endParaRPr>
        </a:p>
      </xdr:txBody>
    </xdr:sp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1</xdr:col>
      <xdr:colOff>781844</xdr:colOff>
      <xdr:row>4</xdr:row>
      <xdr:rowOff>281782</xdr:rowOff>
    </xdr:to>
    <xdr:pic>
      <xdr:nvPicPr>
        <xdr:cNvPr id="3" name="Imagen 2">
          <a:hlinkClick xmlns:r="http://schemas.openxmlformats.org/officeDocument/2006/relationships" r:id="rId7"/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15282" cy="161528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0" name="IntroducciónPresupuesto" displayName="IntroducciónPresupuesto" ref="D16:H21" totalsRowCount="1" headerRowDxfId="88">
  <tableColumns count="5">
    <tableColumn id="1" name="ITEM" totalsRowLabel="Total" dataDxfId="87" totalsRowDxfId="86"/>
    <tableColumn id="5" name="COUNT" totalsRowFunction="sum" dataDxfId="85" totalsRowDxfId="84"/>
    <tableColumn id="2" name="BUDGET" totalsRowFunction="sum" dataDxfId="83" totalsRowDxfId="82"/>
    <tableColumn id="3" name="TOTAL COST" totalsRowFunction="sum" dataDxfId="81" totalsRowDxfId="80"/>
    <tableColumn id="4" name="DIFFERENCE" totalsRowFunction="custom" dataDxfId="79" totalsRowDxfId="78">
      <calculatedColumnFormula>'Party Overview'!$F17-'Party Overview'!$G17</calculatedColumnFormula>
      <totalsRowFormula>F21-G21</totalsRowFormula>
    </tableColumn>
  </tableColumns>
  <tableStyleInfo name="Party Planner 2" showFirstColumn="0" showLastColumn="0" showRowStripes="1" showColumnStripes="0"/>
</table>
</file>

<file path=xl/tables/table2.xml><?xml version="1.0" encoding="utf-8"?>
<table xmlns="http://schemas.openxmlformats.org/spreadsheetml/2006/main" id="11" name="ResumenAsistentes" displayName="ResumenAsistentes" ref="D8:H11" totalsRowCount="1" headerRowDxfId="77">
  <tableColumns count="5">
    <tableColumn id="1" name="Confirmed guests" totalsRowLabel="Total" dataDxfId="76" totalsRowDxfId="75"/>
    <tableColumn id="2" name="Total" totalsRowFunction="sum" dataDxfId="74" totalsRowDxfId="73"/>
    <tableColumn id="4" name="Food" totalsRowFunction="custom" dataDxfId="72" totalsRowDxfId="71">
      <totalsRowFormula>"Prom.     "&amp;TEXT(SUBTOTAL(101,F9:F10),"#.##0,00 €")</totalsRowFormula>
    </tableColumn>
    <tableColumn id="3" name="Others" totalsRowFunction="custom" dataDxfId="70" totalsRowDxfId="69">
      <calculatedColumnFormula>CosteBásicoPorInvitado</calculatedColumnFormula>
      <totalsRowFormula>"Prom.     "&amp;TEXT(SUBTOTAL(101,G9:G10),"#.##0,00 €")</totalsRowFormula>
    </tableColumn>
    <tableColumn id="5" name="Total2" totalsRowFunction="sum" dataDxfId="68" totalsRowDxfId="67"/>
  </tableColumns>
  <tableStyleInfo name="Party Planner" showFirstColumn="0" showLastColumn="0" showRowStripes="1" showColumnStripes="0"/>
</table>
</file>

<file path=xl/tables/table3.xml><?xml version="1.0" encoding="utf-8"?>
<table xmlns="http://schemas.openxmlformats.org/spreadsheetml/2006/main" id="1" name="TablaInvitados" displayName="TablaInvitados" ref="B7:L22" totalsRowShown="0">
  <autoFilter ref="B7:L22"/>
  <tableColumns count="11">
    <tableColumn id="1" name="FAMILY / NAME" dataDxfId="66"/>
    <tableColumn id="2" name="ADDRESS" dataDxfId="65"/>
    <tableColumn id="3" name="CITY" dataDxfId="64"/>
    <tableColumn id="4" name="STATE" dataDxfId="63"/>
    <tableColumn id="5" name="POSTAL CODE" dataDxfId="62"/>
    <tableColumn id="6" name="PHONE NO" dataDxfId="61"/>
    <tableColumn id="11" name="E-MAIL" dataDxfId="60"/>
    <tableColumn id="7" name="CONFIRMED?" dataDxfId="59"/>
    <tableColumn id="8" name="KIDS" dataDxfId="58"/>
    <tableColumn id="9" name="ADULTS" dataDxfId="57"/>
    <tableColumn id="10" name="TOTAL" dataDxfId="56">
      <calculatedColumnFormula>SUM('Guest List'!$J8:$K8)</calculatedColumnFormula>
    </tableColumn>
  </tableColumns>
  <tableStyleInfo name="Party Planner 2" showFirstColumn="0" showLastColumn="0" showRowStripes="1" showColumnStripes="1"/>
</table>
</file>

<file path=xl/tables/table4.xml><?xml version="1.0" encoding="utf-8"?>
<table xmlns="http://schemas.openxmlformats.org/spreadsheetml/2006/main" id="2" name="TablaComida" displayName="TablaComida" ref="B6:J25" totalsRowCount="1">
  <tableColumns count="9">
    <tableColumn id="1" name="FOOD &amp; DRINK ITEMS" totalsRowLabel="Total" dataDxfId="55" totalsRowDxfId="54"/>
    <tableColumn id="6" name="TOTAL COST" totalsRowFunction="sum" dataDxfId="53" totalsRowDxfId="52"/>
    <tableColumn id="2" name="KID HELPING" totalsRowFunction="sum" dataDxfId="51" totalsRowDxfId="50"/>
    <tableColumn id="3" name="ADULT HELPING" totalsRowFunction="sum" dataDxfId="49" totalsRowDxfId="48"/>
    <tableColumn id="4" name="TOTAL No of HELPINGS" totalsRowFunction="sum" dataDxfId="47" totalsRowDxfId="46">
      <calculatedColumnFormula>('Food &amp; drinks'!$D7*TotalNiños)+('Food &amp; drinks'!$E7*TotalAdultos)</calculatedColumnFormula>
    </tableColumn>
    <tableColumn id="7" name="COST PER HELPING" totalsRowFunction="sum" dataDxfId="45" totalsRowDxfId="44">
      <calculatedColumnFormula>IFERROR('Food &amp; drinks'!$C7/'Food &amp; drinks'!$F7,"")</calculatedColumnFormula>
    </tableColumn>
    <tableColumn id="10" name="COST PER KID" totalsRowFunction="sum" dataDxfId="43" totalsRowDxfId="42">
      <calculatedColumnFormula>IFERROR('Food &amp; drinks'!$G7*'Food &amp; drinks'!$D7,"")</calculatedColumnFormula>
    </tableColumn>
    <tableColumn id="9" name="COST PER ADULT" totalsRowFunction="sum" dataDxfId="41" totalsRowDxfId="40">
      <calculatedColumnFormula>IFERROR('Food &amp; drinks'!$G7*'Food &amp; drinks'!$E7,"")</calculatedColumnFormula>
    </tableColumn>
    <tableColumn id="5" name="NOTES" dataDxfId="39" totalsRowDxfId="38"/>
  </tableColumns>
  <tableStyleInfo name="Party Planner 2" showFirstColumn="0" showLastColumn="0" showRowStripes="1" showColumnStripes="1"/>
</table>
</file>

<file path=xl/tables/table5.xml><?xml version="1.0" encoding="utf-8"?>
<table xmlns="http://schemas.openxmlformats.org/spreadsheetml/2006/main" id="6" name="PresupuestoTabla2" displayName="PresupuestoTabla2" ref="B18:E23" totalsRowCount="1" headerRowDxfId="37">
  <autoFilter ref="B18:E22"/>
  <tableColumns count="4">
    <tableColumn id="1" name="Decoration" totalsRowLabel="Total" dataDxfId="36" totalsRowDxfId="35"/>
    <tableColumn id="3" name="Cost" totalsRowFunction="sum" dataDxfId="34" totalsRowDxfId="33"/>
    <tableColumn id="5" name="Already Bought" dataDxfId="32" totalsRowDxfId="31"/>
    <tableColumn id="6" name="Notes" dataDxfId="30" totalsRowDxfId="29"/>
  </tableColumns>
  <tableStyleInfo name="Party Planner 2" showFirstColumn="0" showLastColumn="0" showRowStripes="1" showColumnStripes="0"/>
</table>
</file>

<file path=xl/tables/table6.xml><?xml version="1.0" encoding="utf-8"?>
<table xmlns="http://schemas.openxmlformats.org/spreadsheetml/2006/main" id="7" name="PresupuestoTabla1" displayName="PresupuestoTabla1" ref="B7:E15" totalsRowCount="1" headerRowDxfId="28">
  <autoFilter ref="B7:E14"/>
  <tableColumns count="4">
    <tableColumn id="1" name="Venue and equipment" totalsRowLabel="Total" dataDxfId="27" totalsRowDxfId="26"/>
    <tableColumn id="3" name="Cost" totalsRowFunction="sum" dataDxfId="25" totalsRowDxfId="24"/>
    <tableColumn id="5" name="Already Bought" dataDxfId="23" totalsRowDxfId="22"/>
    <tableColumn id="6" name="Notes" dataDxfId="21" totalsRowDxfId="20"/>
  </tableColumns>
  <tableStyleInfo name="Party Planner 2" showFirstColumn="0" showLastColumn="0" showRowStripes="1" showColumnStripes="1"/>
</table>
</file>

<file path=xl/tables/table7.xml><?xml version="1.0" encoding="utf-8"?>
<table xmlns="http://schemas.openxmlformats.org/spreadsheetml/2006/main" id="8" name="TPresupuestoTabla3" displayName="TPresupuestoTabla3" ref="B26:E31" totalsRowCount="1" headerRowDxfId="19">
  <autoFilter ref="B26:E30"/>
  <tableColumns count="4">
    <tableColumn id="1" name="Others" totalsRowLabel="Total" dataDxfId="18" totalsRowDxfId="17"/>
    <tableColumn id="2" name="Cost" totalsRowFunction="sum" dataDxfId="16" totalsRowDxfId="15"/>
    <tableColumn id="3" name="Already Bought" dataDxfId="14" totalsRowDxfId="13"/>
    <tableColumn id="4" name="Notes" dataDxfId="12" totalsRowDxfId="11"/>
  </tableColumns>
  <tableStyleInfo name="Party Planner 2" showFirstColumn="0" showLastColumn="0" showRowStripes="1" showColumnStripes="0"/>
</table>
</file>

<file path=xl/tables/table8.xml><?xml version="1.0" encoding="utf-8"?>
<table xmlns="http://schemas.openxmlformats.org/spreadsheetml/2006/main" id="9" name="TablaComida10" displayName="TablaComida10" ref="B7:F22" totalsRowShown="0" headerRowDxfId="10">
  <tableColumns count="5">
    <tableColumn id="1" name="From " dataDxfId="9" totalsRowDxfId="8"/>
    <tableColumn id="6" name="TO" dataDxfId="7" totalsRowDxfId="6"/>
    <tableColumn id="2" name="Activity" dataDxfId="5" totalsRowDxfId="4"/>
    <tableColumn id="3" name="Kids" dataDxfId="3" totalsRowDxfId="2"/>
    <tableColumn id="4" name="Adults" dataDxfId="1" totalsRowDxfId="0"/>
  </tableColumns>
  <tableStyleInfo name="Party Planner 2" showFirstColumn="0" showLastColumn="0" showRowStripes="1" showColumnStripes="1"/>
</table>
</file>

<file path=xl/theme/theme1.xml><?xml version="1.0" encoding="utf-8"?>
<a:theme xmlns:a="http://schemas.openxmlformats.org/drawingml/2006/main" name="(71)PartyPlannerTheme">
  <a:themeElements>
    <a:clrScheme name="Custom 7">
      <a:dk1>
        <a:sysClr val="windowText" lastClr="000000"/>
      </a:dk1>
      <a:lt1>
        <a:sysClr val="window" lastClr="FFFFFF"/>
      </a:lt1>
      <a:dk2>
        <a:srgbClr val="3F3F3F"/>
      </a:dk2>
      <a:lt2>
        <a:srgbClr val="E7E6E6"/>
      </a:lt2>
      <a:accent1>
        <a:srgbClr val="7DB3BE"/>
      </a:accent1>
      <a:accent2>
        <a:srgbClr val="E8581D"/>
      </a:accent2>
      <a:accent3>
        <a:srgbClr val="C3CE00"/>
      </a:accent3>
      <a:accent4>
        <a:srgbClr val="007F7B"/>
      </a:accent4>
      <a:accent5>
        <a:srgbClr val="524E88"/>
      </a:accent5>
      <a:accent6>
        <a:srgbClr val="BEB675"/>
      </a:accent6>
      <a:hlink>
        <a:srgbClr val="0563C1"/>
      </a:hlink>
      <a:folHlink>
        <a:srgbClr val="954F72"/>
      </a:folHlink>
    </a:clrScheme>
    <a:fontScheme name="Party Planner">
      <a:majorFont>
        <a:latin typeface="Garamond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(71)PartyPlannerTheme" id="{B5AD53F2-01B2-4AE1-A16D-16272093A9A8}" vid="{9E86D3EB-4C46-474C-B5AA-EC81FD0012F9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e-mail@gmail.com" TargetMode="External"/><Relationship Id="rId1" Type="http://schemas.openxmlformats.org/officeDocument/2006/relationships/hyperlink" Target="mailto:e-mail@gmail.com" TargetMode="External"/><Relationship Id="rId5" Type="http://schemas.openxmlformats.org/officeDocument/2006/relationships/table" Target="../tables/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  <pageSetUpPr autoPageBreaks="0" fitToPage="1"/>
  </sheetPr>
  <dimension ref="A1:M23"/>
  <sheetViews>
    <sheetView showGridLines="0" tabSelected="1" zoomScale="80" zoomScaleNormal="80" workbookViewId="0">
      <selection activeCell="B29" sqref="B29"/>
    </sheetView>
  </sheetViews>
  <sheetFormatPr baseColWidth="10" defaultColWidth="9" defaultRowHeight="15.75" x14ac:dyDescent="0.25"/>
  <cols>
    <col min="1" max="1" width="3.75" customWidth="1"/>
    <col min="2" max="2" width="26.375" customWidth="1"/>
    <col min="3" max="3" width="17.875" customWidth="1"/>
    <col min="4" max="4" width="24.625" customWidth="1"/>
    <col min="5" max="5" width="22.875" customWidth="1"/>
    <col min="6" max="6" width="26" customWidth="1"/>
    <col min="7" max="7" width="19.875" customWidth="1"/>
    <col min="8" max="8" width="27.25" customWidth="1"/>
    <col min="9" max="9" width="4.75" customWidth="1"/>
    <col min="10" max="10" width="0.75" style="75" customWidth="1"/>
    <col min="11" max="16384" width="9" style="75"/>
  </cols>
  <sheetData>
    <row r="1" spans="1:13" ht="46.5" x14ac:dyDescent="0.25">
      <c r="A1" s="75"/>
      <c r="B1" s="83"/>
      <c r="C1" s="103" t="s">
        <v>10</v>
      </c>
      <c r="D1" s="103"/>
      <c r="E1" s="103"/>
      <c r="F1" s="103"/>
      <c r="G1" s="103"/>
      <c r="H1" s="103"/>
      <c r="I1" s="75"/>
    </row>
    <row r="2" spans="1:13" ht="31.5" customHeight="1" x14ac:dyDescent="0.25">
      <c r="A2" s="75"/>
      <c r="B2" s="75"/>
      <c r="C2" s="75"/>
      <c r="D2" s="75"/>
      <c r="E2" s="75"/>
      <c r="F2" s="75"/>
      <c r="G2" s="75"/>
      <c r="H2" s="75"/>
      <c r="I2" s="75"/>
    </row>
    <row r="3" spans="1:13" s="76" customFormat="1" ht="31.5" customHeight="1" x14ac:dyDescent="0.25">
      <c r="B3" s="79"/>
      <c r="D3" s="80"/>
    </row>
    <row r="4" spans="1:13" ht="31.5" customHeight="1" x14ac:dyDescent="0.25">
      <c r="A4" s="75"/>
      <c r="B4" s="81"/>
      <c r="C4" s="75"/>
      <c r="D4" s="82"/>
      <c r="E4" s="75"/>
      <c r="F4" s="75"/>
      <c r="G4" s="75"/>
      <c r="H4" s="75"/>
      <c r="I4" s="75"/>
    </row>
    <row r="5" spans="1:13" ht="32.25" customHeight="1" x14ac:dyDescent="0.25"/>
    <row r="6" spans="1:13" s="77" customFormat="1" ht="21.75" customHeight="1" x14ac:dyDescent="0.25">
      <c r="A6" s="13"/>
      <c r="B6" s="12" t="s">
        <v>113</v>
      </c>
      <c r="C6" s="13"/>
      <c r="D6" s="12" t="s">
        <v>129</v>
      </c>
      <c r="E6" s="13"/>
      <c r="F6" s="13"/>
      <c r="G6" s="13"/>
      <c r="H6" s="67"/>
      <c r="I6" s="13"/>
    </row>
    <row r="7" spans="1:13" ht="21.75" customHeight="1" x14ac:dyDescent="0.35">
      <c r="B7" s="74" t="s">
        <v>114</v>
      </c>
      <c r="D7" s="99" t="s">
        <v>121</v>
      </c>
      <c r="E7" s="100"/>
      <c r="F7" s="101" t="s">
        <v>126</v>
      </c>
      <c r="G7" s="100"/>
      <c r="H7" s="70" t="s">
        <v>127</v>
      </c>
    </row>
    <row r="8" spans="1:13" s="77" customFormat="1" ht="21.75" customHeight="1" x14ac:dyDescent="0.2">
      <c r="A8" s="13"/>
      <c r="B8" s="14"/>
      <c r="C8" s="13"/>
      <c r="D8" s="22" t="s">
        <v>122</v>
      </c>
      <c r="E8" s="21" t="s">
        <v>2</v>
      </c>
      <c r="F8" s="51" t="s">
        <v>124</v>
      </c>
      <c r="G8" s="52" t="s">
        <v>125</v>
      </c>
      <c r="H8" s="26" t="s">
        <v>123</v>
      </c>
      <c r="I8" s="13"/>
    </row>
    <row r="9" spans="1:13" ht="21.75" customHeight="1" x14ac:dyDescent="0.25">
      <c r="A9" s="1"/>
      <c r="B9" s="12" t="s">
        <v>115</v>
      </c>
      <c r="D9" s="25" t="s">
        <v>1</v>
      </c>
      <c r="E9" s="48">
        <f>SUMIF('Guest List'!$I$8:$I$22,"=Yes",'Guest List'!$K$8:$K$22)</f>
        <v>26</v>
      </c>
      <c r="F9" s="63">
        <f>'Food &amp; drinks'!$I$25</f>
        <v>12.690089084110037</v>
      </c>
      <c r="G9" s="64">
        <f>CosteBásicoPorInvitado</f>
        <v>18.695652173913043</v>
      </c>
      <c r="H9" s="60">
        <f>('Party Overview'!$F9+'Party Overview'!$G9)*TotalAdultos</f>
        <v>816.02927270860016</v>
      </c>
    </row>
    <row r="10" spans="1:13" s="78" customFormat="1" ht="21.75" customHeight="1" x14ac:dyDescent="0.35">
      <c r="A10" s="15"/>
      <c r="B10" s="102" t="s">
        <v>116</v>
      </c>
      <c r="C10" s="102"/>
      <c r="D10" s="25" t="s">
        <v>0</v>
      </c>
      <c r="E10" s="48">
        <f>SUMIF('Guest List'!$I$8:$I$22,"=Yes",'Guest List'!$J$8:$J$22)</f>
        <v>20</v>
      </c>
      <c r="F10" s="63">
        <f>'Food &amp; drinks'!$H$25</f>
        <v>7.2528841906569532</v>
      </c>
      <c r="G10" s="64">
        <f>CosteBásicoPorInvitado</f>
        <v>18.695652173913043</v>
      </c>
      <c r="H10" s="60">
        <f>('Party Overview'!$F10+'Party Overview'!$G10)*TotalNiños</f>
        <v>518.97072729139995</v>
      </c>
      <c r="I10" s="15"/>
    </row>
    <row r="11" spans="1:13" ht="21.75" customHeight="1" x14ac:dyDescent="0.25">
      <c r="D11" s="25" t="s">
        <v>2</v>
      </c>
      <c r="E11" s="48">
        <f>SUBTOTAL(109,E9:E10)</f>
        <v>46</v>
      </c>
      <c r="F11" s="66" t="str">
        <f>"Prom.     "&amp;TEXT(SUBTOTAL(101,F9:F10),"#.##0,00 €")</f>
        <v>Prom.     9,97 €</v>
      </c>
      <c r="G11" s="50" t="str">
        <f>"Prom.     "&amp;TEXT(SUBTOTAL(101,G9:G10),"#.##0,00 €")</f>
        <v>Prom.     18,70 €</v>
      </c>
      <c r="H11" s="60">
        <f>SUBTOTAL(109,H9:H10)</f>
        <v>1335</v>
      </c>
    </row>
    <row r="12" spans="1:13" ht="21.75" customHeight="1" x14ac:dyDescent="0.25">
      <c r="B12" s="12" t="s">
        <v>117</v>
      </c>
    </row>
    <row r="13" spans="1:13" s="77" customFormat="1" ht="21.75" customHeight="1" x14ac:dyDescent="0.35">
      <c r="A13" s="15"/>
      <c r="B13" s="74" t="s">
        <v>118</v>
      </c>
      <c r="C13" s="13"/>
      <c r="D13" s="16"/>
      <c r="E13" s="17"/>
      <c r="F13" s="18"/>
      <c r="G13" s="18"/>
      <c r="H13" s="19"/>
      <c r="I13" s="13"/>
      <c r="M13"/>
    </row>
    <row r="14" spans="1:13" ht="21.75" customHeight="1" x14ac:dyDescent="0.25"/>
    <row r="15" spans="1:13" ht="21.75" customHeight="1" x14ac:dyDescent="0.25">
      <c r="B15" s="12" t="s">
        <v>119</v>
      </c>
      <c r="D15" s="12" t="s">
        <v>128</v>
      </c>
    </row>
    <row r="16" spans="1:13" ht="21.75" customHeight="1" x14ac:dyDescent="0.35">
      <c r="B16" s="74" t="s">
        <v>120</v>
      </c>
      <c r="D16" s="71" t="s">
        <v>130</v>
      </c>
      <c r="E16" s="72" t="s">
        <v>131</v>
      </c>
      <c r="F16" s="73" t="s">
        <v>127</v>
      </c>
      <c r="G16" s="73" t="s">
        <v>132</v>
      </c>
      <c r="H16" s="69" t="s">
        <v>133</v>
      </c>
    </row>
    <row r="17" spans="4:8" ht="21.75" customHeight="1" x14ac:dyDescent="0.25">
      <c r="D17" s="24" t="s">
        <v>6</v>
      </c>
      <c r="E17" s="49">
        <f>COUNTA('Food &amp; drinks'!$B$7:$B$24)</f>
        <v>18</v>
      </c>
      <c r="F17" s="65">
        <v>500</v>
      </c>
      <c r="G17" s="65">
        <f>'Food &amp; drinks'!$C$25</f>
        <v>475</v>
      </c>
      <c r="H17" s="68">
        <f>'Party Overview'!$F17-'Party Overview'!$G17</f>
        <v>25</v>
      </c>
    </row>
    <row r="18" spans="4:8" ht="21.75" customHeight="1" x14ac:dyDescent="0.25">
      <c r="D18" s="24" t="str">
        <f>EncabezadoTabla1</f>
        <v>Venue and equipment</v>
      </c>
      <c r="E18" s="49">
        <f>COUNTA('Venue &amp; others'!$B$8:$B$14)</f>
        <v>7</v>
      </c>
      <c r="F18" s="65">
        <v>400</v>
      </c>
      <c r="G18" s="65">
        <f>'Venue &amp; others'!$C$15</f>
        <v>400</v>
      </c>
      <c r="H18" s="68">
        <f>'Party Overview'!$F18-'Party Overview'!$G18</f>
        <v>0</v>
      </c>
    </row>
    <row r="19" spans="4:8" ht="21.75" customHeight="1" x14ac:dyDescent="0.25">
      <c r="D19" s="24" t="str">
        <f>EncabezadoTabla2</f>
        <v>Decoration</v>
      </c>
      <c r="E19" s="49">
        <f>COUNTA('Venue &amp; others'!$B$19:$B$22)</f>
        <v>4</v>
      </c>
      <c r="F19" s="65">
        <v>150</v>
      </c>
      <c r="G19" s="65">
        <f>'Venue &amp; others'!$C$23</f>
        <v>175</v>
      </c>
      <c r="H19" s="68">
        <f>'Party Overview'!$F19-'Party Overview'!$G19</f>
        <v>-25</v>
      </c>
    </row>
    <row r="20" spans="4:8" ht="21.75" customHeight="1" x14ac:dyDescent="0.25">
      <c r="D20" s="24" t="str">
        <f>Table3Header</f>
        <v>Others</v>
      </c>
      <c r="E20" s="49">
        <f>COUNTA('Venue &amp; others'!$B$27:$B$30)</f>
        <v>4</v>
      </c>
      <c r="F20" s="65">
        <v>300</v>
      </c>
      <c r="G20" s="65">
        <f>'Venue &amp; others'!$C$31</f>
        <v>285</v>
      </c>
      <c r="H20" s="68">
        <f>'Party Overview'!$F20-'Party Overview'!$G20</f>
        <v>15</v>
      </c>
    </row>
    <row r="21" spans="4:8" ht="21.75" customHeight="1" x14ac:dyDescent="0.25">
      <c r="D21" s="24" t="s">
        <v>2</v>
      </c>
      <c r="E21" s="49">
        <f>SUBTOTAL(109,E17:E20)</f>
        <v>33</v>
      </c>
      <c r="F21" s="65">
        <f>SUBTOTAL(109,F17:F20)</f>
        <v>1350</v>
      </c>
      <c r="G21" s="65">
        <f>SUBTOTAL(109,G17:G20)</f>
        <v>1335</v>
      </c>
      <c r="H21" s="68">
        <f>F21-G21</f>
        <v>15</v>
      </c>
    </row>
    <row r="22" spans="4:8" ht="18" customHeight="1" x14ac:dyDescent="0.25"/>
    <row r="23" spans="4:8" ht="18" customHeight="1" x14ac:dyDescent="0.25"/>
  </sheetData>
  <mergeCells count="4">
    <mergeCell ref="D7:E7"/>
    <mergeCell ref="F7:G7"/>
    <mergeCell ref="B10:C10"/>
    <mergeCell ref="C1:H1"/>
  </mergeCells>
  <conditionalFormatting sqref="G17:G20">
    <cfRule type="dataBar" priority="10">
      <dataBar>
        <cfvo type="min"/>
        <cfvo type="max"/>
        <color theme="0" tint="-0.14999847407452621"/>
      </dataBar>
      <extLst>
        <ext xmlns:x14="http://schemas.microsoft.com/office/spreadsheetml/2009/9/main" uri="{B025F937-C7B1-47D3-B67F-A62EFF666E3E}">
          <x14:id>{557644E4-5632-44EA-93F6-AA219D09275C}</x14:id>
        </ext>
      </extLst>
    </cfRule>
  </conditionalFormatting>
  <conditionalFormatting sqref="H6">
    <cfRule type="expression" dxfId="89" priority="2">
      <formula>RSVPPendientes&gt;0</formula>
    </cfRule>
  </conditionalFormatting>
  <printOptions horizontalCentered="1"/>
  <pageMargins left="0.25" right="0.25" top="0.75" bottom="0.75" header="0.3" footer="0.3"/>
  <pageSetup scale="59" fitToHeight="0" orientation="portrait" r:id="rId1"/>
  <drawing r:id="rId2"/>
  <tableParts count="2">
    <tablePart r:id="rId3"/>
    <tablePart r:id="rId4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57644E4-5632-44EA-93F6-AA219D09275C}">
            <x14:dataBar minLength="0" maxLength="100" negativeBarColorSameAsPositive="1" axisPosition="none">
              <x14:cfvo type="min"/>
              <x14:cfvo type="max"/>
            </x14:dataBar>
          </x14:cfRule>
          <xm:sqref>G17:G20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autoPageBreaks="0" fitToPage="1"/>
  </sheetPr>
  <dimension ref="B1:L22"/>
  <sheetViews>
    <sheetView showGridLines="0" zoomScale="80" zoomScaleNormal="80" workbookViewId="0">
      <selection activeCell="J8" sqref="J8"/>
    </sheetView>
  </sheetViews>
  <sheetFormatPr baseColWidth="10" defaultColWidth="9" defaultRowHeight="18" customHeight="1" x14ac:dyDescent="0.25"/>
  <cols>
    <col min="1" max="1" width="3.75" customWidth="1"/>
    <col min="2" max="2" width="22.5" customWidth="1"/>
    <col min="3" max="3" width="26.25" customWidth="1"/>
    <col min="4" max="4" width="18.75" customWidth="1"/>
    <col min="5" max="5" width="19.875" customWidth="1"/>
    <col min="6" max="6" width="18.375" bestFit="1" customWidth="1"/>
    <col min="7" max="7" width="13.75" customWidth="1"/>
    <col min="8" max="8" width="29.75" customWidth="1"/>
    <col min="9" max="9" width="15.625" customWidth="1"/>
    <col min="10" max="10" width="13.125" customWidth="1"/>
    <col min="11" max="11" width="12.75" customWidth="1"/>
    <col min="12" max="12" width="13.25" customWidth="1"/>
    <col min="13" max="13" width="3.75" customWidth="1"/>
    <col min="14" max="14" width="0.75" customWidth="1"/>
  </cols>
  <sheetData>
    <row r="1" spans="2:12" s="75" customFormat="1" ht="46.5" x14ac:dyDescent="0.25">
      <c r="C1" s="103" t="s">
        <v>8</v>
      </c>
      <c r="D1" s="103"/>
      <c r="E1" s="103"/>
      <c r="F1" s="103"/>
      <c r="G1" s="103"/>
      <c r="H1" s="103"/>
    </row>
    <row r="2" spans="2:12" s="75" customFormat="1" ht="25.5" customHeight="1" x14ac:dyDescent="0.25"/>
    <row r="3" spans="2:12" s="75" customFormat="1" ht="25.5" customHeight="1" x14ac:dyDescent="0.25">
      <c r="B3" s="81"/>
      <c r="D3" s="82"/>
    </row>
    <row r="4" spans="2:12" s="84" customFormat="1" ht="25.5" customHeight="1" x14ac:dyDescent="0.25">
      <c r="B4" s="85"/>
      <c r="D4" s="86"/>
    </row>
    <row r="5" spans="2:12" ht="25.5" customHeight="1" x14ac:dyDescent="0.25"/>
    <row r="6" spans="2:12" ht="12" customHeight="1" x14ac:dyDescent="0.25"/>
    <row r="7" spans="2:12" ht="18" customHeight="1" x14ac:dyDescent="0.25">
      <c r="B7" s="25" t="s">
        <v>11</v>
      </c>
      <c r="C7" s="25" t="s">
        <v>12</v>
      </c>
      <c r="D7" s="25" t="s">
        <v>13</v>
      </c>
      <c r="E7" s="25" t="s">
        <v>14</v>
      </c>
      <c r="F7" s="25" t="s">
        <v>15</v>
      </c>
      <c r="G7" s="25" t="s">
        <v>16</v>
      </c>
      <c r="H7" s="25" t="s">
        <v>17</v>
      </c>
      <c r="I7" s="23" t="s">
        <v>18</v>
      </c>
      <c r="J7" s="23" t="s">
        <v>19</v>
      </c>
      <c r="K7" s="23" t="s">
        <v>20</v>
      </c>
      <c r="L7" s="23" t="s">
        <v>7</v>
      </c>
    </row>
    <row r="8" spans="2:12" s="27" customFormat="1" ht="18" customHeight="1" x14ac:dyDescent="0.25">
      <c r="B8" s="25" t="s">
        <v>21</v>
      </c>
      <c r="C8" s="25" t="s">
        <v>36</v>
      </c>
      <c r="D8" s="25" t="s">
        <v>51</v>
      </c>
      <c r="E8" s="25" t="s">
        <v>66</v>
      </c>
      <c r="F8" s="25" t="s">
        <v>81</v>
      </c>
      <c r="G8" s="47" t="s">
        <v>96</v>
      </c>
      <c r="H8" s="87" t="s">
        <v>111</v>
      </c>
      <c r="I8" s="23" t="s">
        <v>3</v>
      </c>
      <c r="J8" s="23">
        <v>2</v>
      </c>
      <c r="K8" s="23">
        <v>2</v>
      </c>
      <c r="L8" s="23">
        <f>SUM('Guest List'!$J8:$K8)</f>
        <v>4</v>
      </c>
    </row>
    <row r="9" spans="2:12" s="27" customFormat="1" ht="18" customHeight="1" x14ac:dyDescent="0.25">
      <c r="B9" s="54" t="s">
        <v>22</v>
      </c>
      <c r="C9" s="54" t="s">
        <v>37</v>
      </c>
      <c r="D9" s="54" t="s">
        <v>52</v>
      </c>
      <c r="E9" s="54" t="s">
        <v>67</v>
      </c>
      <c r="F9" s="54" t="s">
        <v>82</v>
      </c>
      <c r="G9" s="47" t="s">
        <v>97</v>
      </c>
      <c r="H9" s="87" t="s">
        <v>111</v>
      </c>
      <c r="I9" s="23" t="s">
        <v>112</v>
      </c>
      <c r="J9" s="23">
        <v>1</v>
      </c>
      <c r="K9" s="23">
        <v>1</v>
      </c>
      <c r="L9" s="23">
        <f>SUM('Guest List'!$J9:$K9)</f>
        <v>2</v>
      </c>
    </row>
    <row r="10" spans="2:12" s="27" customFormat="1" ht="18" customHeight="1" x14ac:dyDescent="0.25">
      <c r="B10" s="54" t="s">
        <v>23</v>
      </c>
      <c r="C10" s="54" t="s">
        <v>38</v>
      </c>
      <c r="D10" s="54" t="s">
        <v>53</v>
      </c>
      <c r="E10" s="54" t="s">
        <v>68</v>
      </c>
      <c r="F10" s="54" t="s">
        <v>83</v>
      </c>
      <c r="G10" s="47" t="s">
        <v>98</v>
      </c>
      <c r="H10" s="87" t="s">
        <v>111</v>
      </c>
      <c r="I10" s="23" t="s">
        <v>112</v>
      </c>
      <c r="J10" s="23">
        <v>3</v>
      </c>
      <c r="K10" s="23">
        <v>3</v>
      </c>
      <c r="L10" s="23">
        <f>SUM('Guest List'!$J10:$K10)</f>
        <v>6</v>
      </c>
    </row>
    <row r="11" spans="2:12" s="27" customFormat="1" ht="18" customHeight="1" x14ac:dyDescent="0.25">
      <c r="B11" s="54" t="s">
        <v>24</v>
      </c>
      <c r="C11" s="54" t="s">
        <v>39</v>
      </c>
      <c r="D11" s="54" t="s">
        <v>54</v>
      </c>
      <c r="E11" s="54" t="s">
        <v>69</v>
      </c>
      <c r="F11" s="54" t="s">
        <v>84</v>
      </c>
      <c r="G11" s="47" t="s">
        <v>99</v>
      </c>
      <c r="H11" s="87" t="s">
        <v>111</v>
      </c>
      <c r="I11" s="23"/>
      <c r="J11" s="23"/>
      <c r="K11" s="23">
        <v>2</v>
      </c>
      <c r="L11" s="30">
        <f>SUM('Guest List'!$J11:$K11)</f>
        <v>2</v>
      </c>
    </row>
    <row r="12" spans="2:12" s="27" customFormat="1" ht="18" customHeight="1" x14ac:dyDescent="0.25">
      <c r="B12" s="54" t="s">
        <v>25</v>
      </c>
      <c r="C12" s="54" t="s">
        <v>40</v>
      </c>
      <c r="D12" s="54" t="s">
        <v>55</v>
      </c>
      <c r="E12" s="54" t="s">
        <v>70</v>
      </c>
      <c r="F12" s="54" t="s">
        <v>85</v>
      </c>
      <c r="G12" s="47" t="s">
        <v>100</v>
      </c>
      <c r="H12" s="87" t="s">
        <v>111</v>
      </c>
      <c r="I12" s="23" t="s">
        <v>112</v>
      </c>
      <c r="J12" s="23">
        <v>4</v>
      </c>
      <c r="K12" s="23">
        <v>3</v>
      </c>
      <c r="L12" s="30">
        <f>SUM('Guest List'!$J12:$K12)</f>
        <v>7</v>
      </c>
    </row>
    <row r="13" spans="2:12" s="27" customFormat="1" ht="18" customHeight="1" x14ac:dyDescent="0.25">
      <c r="B13" s="54" t="s">
        <v>26</v>
      </c>
      <c r="C13" s="54" t="s">
        <v>41</v>
      </c>
      <c r="D13" s="54" t="s">
        <v>56</v>
      </c>
      <c r="E13" s="54" t="s">
        <v>71</v>
      </c>
      <c r="F13" s="54" t="s">
        <v>86</v>
      </c>
      <c r="G13" s="47" t="s">
        <v>101</v>
      </c>
      <c r="H13" s="87" t="s">
        <v>111</v>
      </c>
      <c r="I13" s="55" t="s">
        <v>112</v>
      </c>
      <c r="J13" s="23">
        <v>2</v>
      </c>
      <c r="K13" s="23">
        <v>2</v>
      </c>
      <c r="L13" s="30">
        <f>SUM('Guest List'!$J13:$K13)</f>
        <v>4</v>
      </c>
    </row>
    <row r="14" spans="2:12" s="27" customFormat="1" ht="18" customHeight="1" x14ac:dyDescent="0.25">
      <c r="B14" s="54" t="s">
        <v>27</v>
      </c>
      <c r="C14" s="54" t="s">
        <v>42</v>
      </c>
      <c r="D14" s="54" t="s">
        <v>57</v>
      </c>
      <c r="E14" s="54" t="s">
        <v>72</v>
      </c>
      <c r="F14" s="54" t="s">
        <v>87</v>
      </c>
      <c r="G14" s="47" t="s">
        <v>102</v>
      </c>
      <c r="H14" s="87" t="s">
        <v>111</v>
      </c>
      <c r="I14" s="55" t="s">
        <v>112</v>
      </c>
      <c r="J14" s="23">
        <v>1</v>
      </c>
      <c r="K14" s="23">
        <v>4</v>
      </c>
      <c r="L14" s="30">
        <f>SUM('Guest List'!$J14:$K14)</f>
        <v>5</v>
      </c>
    </row>
    <row r="15" spans="2:12" s="27" customFormat="1" ht="18" customHeight="1" x14ac:dyDescent="0.25">
      <c r="B15" s="54" t="s">
        <v>28</v>
      </c>
      <c r="C15" s="54" t="s">
        <v>43</v>
      </c>
      <c r="D15" s="54" t="s">
        <v>58</v>
      </c>
      <c r="E15" s="54" t="s">
        <v>73</v>
      </c>
      <c r="F15" s="54" t="s">
        <v>88</v>
      </c>
      <c r="G15" s="47" t="s">
        <v>103</v>
      </c>
      <c r="H15" s="87" t="s">
        <v>111</v>
      </c>
      <c r="I15" s="23" t="s">
        <v>3</v>
      </c>
      <c r="J15" s="23">
        <v>5</v>
      </c>
      <c r="K15" s="23">
        <v>3</v>
      </c>
      <c r="L15" s="30">
        <f>SUM('Guest List'!$J15:$K15)</f>
        <v>8</v>
      </c>
    </row>
    <row r="16" spans="2:12" s="27" customFormat="1" ht="18" customHeight="1" x14ac:dyDescent="0.25">
      <c r="B16" s="54" t="s">
        <v>29</v>
      </c>
      <c r="C16" s="54" t="s">
        <v>44</v>
      </c>
      <c r="D16" s="54" t="s">
        <v>59</v>
      </c>
      <c r="E16" s="54" t="s">
        <v>74</v>
      </c>
      <c r="F16" s="54" t="s">
        <v>89</v>
      </c>
      <c r="G16" s="47" t="s">
        <v>104</v>
      </c>
      <c r="H16" s="87" t="s">
        <v>111</v>
      </c>
      <c r="I16" s="55" t="s">
        <v>112</v>
      </c>
      <c r="J16" s="23">
        <v>3</v>
      </c>
      <c r="K16" s="23">
        <v>2</v>
      </c>
      <c r="L16" s="30">
        <f>SUM('Guest List'!$J16:$K16)</f>
        <v>5</v>
      </c>
    </row>
    <row r="17" spans="2:12" s="27" customFormat="1" ht="18" customHeight="1" x14ac:dyDescent="0.25">
      <c r="B17" s="54" t="s">
        <v>30</v>
      </c>
      <c r="C17" s="54" t="s">
        <v>45</v>
      </c>
      <c r="D17" s="54" t="s">
        <v>60</v>
      </c>
      <c r="E17" s="54" t="s">
        <v>75</v>
      </c>
      <c r="F17" s="54" t="s">
        <v>90</v>
      </c>
      <c r="G17" s="47" t="s">
        <v>105</v>
      </c>
      <c r="H17" s="87" t="s">
        <v>111</v>
      </c>
      <c r="I17" s="55" t="s">
        <v>112</v>
      </c>
      <c r="J17" s="23"/>
      <c r="K17" s="23">
        <v>4</v>
      </c>
      <c r="L17" s="30">
        <f>SUM('Guest List'!$J17:$K17)</f>
        <v>4</v>
      </c>
    </row>
    <row r="18" spans="2:12" s="27" customFormat="1" ht="18" customHeight="1" x14ac:dyDescent="0.25">
      <c r="B18" s="54" t="s">
        <v>31</v>
      </c>
      <c r="C18" s="54" t="s">
        <v>46</v>
      </c>
      <c r="D18" s="54" t="s">
        <v>61</v>
      </c>
      <c r="E18" s="54" t="s">
        <v>76</v>
      </c>
      <c r="F18" s="54" t="s">
        <v>91</v>
      </c>
      <c r="G18" s="47" t="s">
        <v>106</v>
      </c>
      <c r="H18" s="87" t="s">
        <v>111</v>
      </c>
      <c r="I18" s="55" t="s">
        <v>112</v>
      </c>
      <c r="J18" s="23">
        <v>3</v>
      </c>
      <c r="K18" s="23">
        <v>5</v>
      </c>
      <c r="L18" s="30">
        <f>SUM('Guest List'!$J18:$K18)</f>
        <v>8</v>
      </c>
    </row>
    <row r="19" spans="2:12" s="27" customFormat="1" ht="18" customHeight="1" x14ac:dyDescent="0.25">
      <c r="B19" s="54" t="s">
        <v>32</v>
      </c>
      <c r="C19" s="54" t="s">
        <v>47</v>
      </c>
      <c r="D19" s="54" t="s">
        <v>62</v>
      </c>
      <c r="E19" s="54" t="s">
        <v>77</v>
      </c>
      <c r="F19" s="54" t="s">
        <v>92</v>
      </c>
      <c r="G19" s="47" t="s">
        <v>107</v>
      </c>
      <c r="H19" s="87" t="s">
        <v>111</v>
      </c>
      <c r="I19" s="23" t="s">
        <v>3</v>
      </c>
      <c r="J19" s="23">
        <v>2</v>
      </c>
      <c r="K19" s="23">
        <v>3</v>
      </c>
      <c r="L19" s="30">
        <f>SUM('Guest List'!$J19:$K19)</f>
        <v>5</v>
      </c>
    </row>
    <row r="20" spans="2:12" s="27" customFormat="1" ht="18" customHeight="1" x14ac:dyDescent="0.25">
      <c r="B20" s="54" t="s">
        <v>33</v>
      </c>
      <c r="C20" s="54" t="s">
        <v>48</v>
      </c>
      <c r="D20" s="54" t="s">
        <v>63</v>
      </c>
      <c r="E20" s="54" t="s">
        <v>78</v>
      </c>
      <c r="F20" s="54" t="s">
        <v>93</v>
      </c>
      <c r="G20" s="47" t="s">
        <v>108</v>
      </c>
      <c r="H20" s="87" t="s">
        <v>111</v>
      </c>
      <c r="I20" s="55" t="s">
        <v>112</v>
      </c>
      <c r="J20" s="23">
        <v>3</v>
      </c>
      <c r="K20" s="23">
        <v>2</v>
      </c>
      <c r="L20" s="30">
        <f>SUM('Guest List'!$J20:$K20)</f>
        <v>5</v>
      </c>
    </row>
    <row r="21" spans="2:12" s="27" customFormat="1" ht="18" customHeight="1" x14ac:dyDescent="0.25">
      <c r="B21" s="54" t="s">
        <v>34</v>
      </c>
      <c r="C21" s="54" t="s">
        <v>49</v>
      </c>
      <c r="D21" s="54" t="s">
        <v>64</v>
      </c>
      <c r="E21" s="54" t="s">
        <v>79</v>
      </c>
      <c r="F21" s="54" t="s">
        <v>94</v>
      </c>
      <c r="G21" s="47" t="s">
        <v>109</v>
      </c>
      <c r="H21" s="87" t="s">
        <v>111</v>
      </c>
      <c r="I21" s="23" t="s">
        <v>3</v>
      </c>
      <c r="J21" s="23"/>
      <c r="K21" s="23">
        <v>1</v>
      </c>
      <c r="L21" s="30">
        <f>SUM('Guest List'!$J21:$K21)</f>
        <v>1</v>
      </c>
    </row>
    <row r="22" spans="2:12" s="27" customFormat="1" ht="18" customHeight="1" x14ac:dyDescent="0.25">
      <c r="B22" s="54" t="s">
        <v>35</v>
      </c>
      <c r="C22" s="54" t="s">
        <v>50</v>
      </c>
      <c r="D22" s="54" t="s">
        <v>65</v>
      </c>
      <c r="E22" s="54" t="s">
        <v>80</v>
      </c>
      <c r="F22" s="54" t="s">
        <v>95</v>
      </c>
      <c r="G22" s="47" t="s">
        <v>110</v>
      </c>
      <c r="H22" s="87" t="s">
        <v>111</v>
      </c>
      <c r="I22" s="23"/>
      <c r="J22" s="23"/>
      <c r="K22" s="23">
        <v>2</v>
      </c>
      <c r="L22" s="30">
        <f>SUM('Guest List'!$J22:$K22)</f>
        <v>2</v>
      </c>
    </row>
  </sheetData>
  <mergeCells count="1">
    <mergeCell ref="C1:H1"/>
  </mergeCells>
  <dataValidations count="1">
    <dataValidation type="list" allowBlank="1" sqref="I8:I22">
      <formula1>"Yes,No"</formula1>
    </dataValidation>
  </dataValidations>
  <hyperlinks>
    <hyperlink ref="H8" r:id="rId1"/>
    <hyperlink ref="H9:H22" r:id="rId2" display="e-mail@gmail.com"/>
  </hyperlinks>
  <printOptions horizontalCentered="1"/>
  <pageMargins left="0.25" right="0.25" top="0.75" bottom="0.75" header="0.3" footer="0.3"/>
  <pageSetup scale="68" fitToHeight="0" orientation="landscape" r:id="rId3"/>
  <drawing r:id="rId4"/>
  <tableParts count="1"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  <pageSetUpPr autoPageBreaks="0" fitToPage="1"/>
  </sheetPr>
  <dimension ref="B1:J25"/>
  <sheetViews>
    <sheetView showGridLines="0" zoomScale="80" zoomScaleNormal="80" workbookViewId="0"/>
  </sheetViews>
  <sheetFormatPr baseColWidth="10" defaultColWidth="9" defaultRowHeight="18" customHeight="1" x14ac:dyDescent="0.25"/>
  <cols>
    <col min="1" max="1" width="3.75" customWidth="1"/>
    <col min="2" max="2" width="30.125" customWidth="1"/>
    <col min="3" max="9" width="12.125" customWidth="1"/>
    <col min="10" max="10" width="56.875" customWidth="1"/>
    <col min="11" max="11" width="3.75" customWidth="1"/>
    <col min="12" max="12" width="0.75" customWidth="1"/>
  </cols>
  <sheetData>
    <row r="1" spans="2:10" s="75" customFormat="1" ht="46.5" x14ac:dyDescent="0.25">
      <c r="B1" s="88"/>
      <c r="C1" s="103" t="s">
        <v>169</v>
      </c>
      <c r="D1" s="103"/>
      <c r="E1" s="103"/>
      <c r="F1" s="103"/>
      <c r="G1" s="103"/>
      <c r="H1" s="103"/>
      <c r="I1" s="103"/>
      <c r="J1" s="103"/>
    </row>
    <row r="2" spans="2:10" s="75" customFormat="1" ht="24" customHeight="1" x14ac:dyDescent="0.25"/>
    <row r="3" spans="2:10" s="75" customFormat="1" ht="24" customHeight="1" x14ac:dyDescent="0.25">
      <c r="B3" s="81"/>
    </row>
    <row r="4" spans="2:10" s="75" customFormat="1" ht="24" customHeight="1" x14ac:dyDescent="0.25"/>
    <row r="5" spans="2:10" ht="40.5" customHeight="1" x14ac:dyDescent="0.2">
      <c r="B5" s="28" t="s">
        <v>142</v>
      </c>
    </row>
    <row r="6" spans="2:10" s="9" customFormat="1" ht="31.5" customHeight="1" x14ac:dyDescent="0.25">
      <c r="B6" s="22" t="s">
        <v>134</v>
      </c>
      <c r="C6" s="20" t="s">
        <v>132</v>
      </c>
      <c r="D6" s="20" t="s">
        <v>135</v>
      </c>
      <c r="E6" s="20" t="s">
        <v>136</v>
      </c>
      <c r="F6" s="20" t="s">
        <v>137</v>
      </c>
      <c r="G6" s="20" t="s">
        <v>138</v>
      </c>
      <c r="H6" s="20" t="s">
        <v>139</v>
      </c>
      <c r="I6" s="20" t="s">
        <v>140</v>
      </c>
      <c r="J6" s="22" t="s">
        <v>141</v>
      </c>
    </row>
    <row r="7" spans="2:10" ht="18" customHeight="1" x14ac:dyDescent="0.25">
      <c r="B7" s="25" t="s">
        <v>156</v>
      </c>
      <c r="C7" s="58">
        <v>15</v>
      </c>
      <c r="D7" s="23">
        <v>0.5</v>
      </c>
      <c r="E7" s="23">
        <v>2</v>
      </c>
      <c r="F7" s="30">
        <f>('Food &amp; drinks'!$D7*TotalNiños)+('Food &amp; drinks'!$E7*TotalAdultos)</f>
        <v>62</v>
      </c>
      <c r="G7" s="58">
        <f>IFERROR('Food &amp; drinks'!$C7/'Food &amp; drinks'!$F7,"")</f>
        <v>0.24193548387096775</v>
      </c>
      <c r="H7" s="58">
        <f>IFERROR('Food &amp; drinks'!$G7*'Food &amp; drinks'!$D7,"")</f>
        <v>0.12096774193548387</v>
      </c>
      <c r="I7" s="58">
        <f>IFERROR('Food &amp; drinks'!$G7*'Food &amp; drinks'!$E7,"")</f>
        <v>0.4838709677419355</v>
      </c>
      <c r="J7" s="22" t="s">
        <v>159</v>
      </c>
    </row>
    <row r="8" spans="2:10" ht="18" customHeight="1" x14ac:dyDescent="0.25">
      <c r="B8" s="25" t="s">
        <v>143</v>
      </c>
      <c r="C8" s="58">
        <v>15</v>
      </c>
      <c r="D8" s="23">
        <v>2</v>
      </c>
      <c r="E8" s="23">
        <v>0</v>
      </c>
      <c r="F8" s="30">
        <f>('Food &amp; drinks'!$D8*TotalNiños)+('Food &amp; drinks'!$E8*TotalAdultos)</f>
        <v>40</v>
      </c>
      <c r="G8" s="58">
        <f>IFERROR('Food &amp; drinks'!$C8/'Food &amp; drinks'!$F8,"")</f>
        <v>0.375</v>
      </c>
      <c r="H8" s="58">
        <f>IFERROR('Food &amp; drinks'!$G8*'Food &amp; drinks'!$D8,"")</f>
        <v>0.75</v>
      </c>
      <c r="I8" s="58">
        <f>IFERROR('Food &amp; drinks'!$G8*'Food &amp; drinks'!$E8,"")</f>
        <v>0</v>
      </c>
      <c r="J8" s="22" t="s">
        <v>160</v>
      </c>
    </row>
    <row r="9" spans="2:10" ht="18" customHeight="1" x14ac:dyDescent="0.25">
      <c r="B9" s="25" t="s">
        <v>144</v>
      </c>
      <c r="C9" s="58">
        <v>50</v>
      </c>
      <c r="D9" s="23">
        <v>0</v>
      </c>
      <c r="E9" s="23">
        <v>2</v>
      </c>
      <c r="F9" s="30">
        <f>('Food &amp; drinks'!$D9*TotalNiños)+('Food &amp; drinks'!$E9*TotalAdultos)</f>
        <v>52</v>
      </c>
      <c r="G9" s="58">
        <f>IFERROR('Food &amp; drinks'!$C9/'Food &amp; drinks'!$F9,"")</f>
        <v>0.96153846153846156</v>
      </c>
      <c r="H9" s="58">
        <f>IFERROR('Food &amp; drinks'!$G9*'Food &amp; drinks'!$D9,"")</f>
        <v>0</v>
      </c>
      <c r="I9" s="58">
        <f>IFERROR('Food &amp; drinks'!$G9*'Food &amp; drinks'!$E9,"")</f>
        <v>1.9230769230769231</v>
      </c>
      <c r="J9" s="22"/>
    </row>
    <row r="10" spans="2:10" ht="18" customHeight="1" x14ac:dyDescent="0.25">
      <c r="B10" s="25" t="s">
        <v>145</v>
      </c>
      <c r="C10" s="58">
        <v>75</v>
      </c>
      <c r="D10" s="23">
        <v>1</v>
      </c>
      <c r="E10" s="23">
        <v>1</v>
      </c>
      <c r="F10" s="30">
        <f>('Food &amp; drinks'!$D10*TotalNiños)+('Food &amp; drinks'!$E10*TotalAdultos)</f>
        <v>46</v>
      </c>
      <c r="G10" s="58">
        <f>IFERROR('Food &amp; drinks'!$C10/'Food &amp; drinks'!$F10,"")</f>
        <v>1.6304347826086956</v>
      </c>
      <c r="H10" s="58">
        <f>IFERROR('Food &amp; drinks'!$G10*'Food &amp; drinks'!$D10,"")</f>
        <v>1.6304347826086956</v>
      </c>
      <c r="I10" s="58">
        <f>IFERROR('Food &amp; drinks'!$G10*'Food &amp; drinks'!$E10,"")</f>
        <v>1.6304347826086956</v>
      </c>
      <c r="J10" s="22" t="s">
        <v>161</v>
      </c>
    </row>
    <row r="11" spans="2:10" ht="18" customHeight="1" x14ac:dyDescent="0.25">
      <c r="B11" s="25" t="s">
        <v>146</v>
      </c>
      <c r="C11" s="58">
        <v>20</v>
      </c>
      <c r="D11" s="23">
        <v>1</v>
      </c>
      <c r="E11" s="23">
        <v>1.5</v>
      </c>
      <c r="F11" s="30">
        <f>('Food &amp; drinks'!$D11*TotalNiños)+('Food &amp; drinks'!$E11*TotalAdultos)</f>
        <v>59</v>
      </c>
      <c r="G11" s="58">
        <f>IFERROR('Food &amp; drinks'!$C11/'Food &amp; drinks'!$F11,"")</f>
        <v>0.33898305084745761</v>
      </c>
      <c r="H11" s="58">
        <f>IFERROR('Food &amp; drinks'!$G11*'Food &amp; drinks'!$D11,"")</f>
        <v>0.33898305084745761</v>
      </c>
      <c r="I11" s="58">
        <f>IFERROR('Food &amp; drinks'!$G11*'Food &amp; drinks'!$E11,"")</f>
        <v>0.50847457627118642</v>
      </c>
      <c r="J11" s="22" t="s">
        <v>162</v>
      </c>
    </row>
    <row r="12" spans="2:10" ht="18" customHeight="1" x14ac:dyDescent="0.25">
      <c r="B12" s="25" t="s">
        <v>147</v>
      </c>
      <c r="C12" s="58">
        <v>15</v>
      </c>
      <c r="D12" s="23">
        <v>1</v>
      </c>
      <c r="E12" s="23">
        <v>0</v>
      </c>
      <c r="F12" s="30">
        <f>('Food &amp; drinks'!$D12*TotalNiños)+('Food &amp; drinks'!$E12*TotalAdultos)</f>
        <v>20</v>
      </c>
      <c r="G12" s="58">
        <f>IFERROR('Food &amp; drinks'!$C12/'Food &amp; drinks'!$F12,"")</f>
        <v>0.75</v>
      </c>
      <c r="H12" s="58">
        <f>IFERROR('Food &amp; drinks'!$G12*'Food &amp; drinks'!$D12,"")</f>
        <v>0.75</v>
      </c>
      <c r="I12" s="58">
        <f>IFERROR('Food &amp; drinks'!$G12*'Food &amp; drinks'!$E12,"")</f>
        <v>0</v>
      </c>
      <c r="J12" s="22"/>
    </row>
    <row r="13" spans="2:10" ht="18" customHeight="1" x14ac:dyDescent="0.25">
      <c r="B13" s="25" t="s">
        <v>148</v>
      </c>
      <c r="C13" s="58">
        <v>32</v>
      </c>
      <c r="D13" s="23">
        <v>1</v>
      </c>
      <c r="E13" s="23">
        <v>2</v>
      </c>
      <c r="F13" s="30">
        <f>('Food &amp; drinks'!$D13*TotalNiños)+('Food &amp; drinks'!$E13*TotalAdultos)</f>
        <v>72</v>
      </c>
      <c r="G13" s="58">
        <f>IFERROR('Food &amp; drinks'!$C13/'Food &amp; drinks'!$F13,"")</f>
        <v>0.44444444444444442</v>
      </c>
      <c r="H13" s="58">
        <f>IFERROR('Food &amp; drinks'!$G13*'Food &amp; drinks'!$D13,"")</f>
        <v>0.44444444444444442</v>
      </c>
      <c r="I13" s="58">
        <f>IFERROR('Food &amp; drinks'!$G13*'Food &amp; drinks'!$E13,"")</f>
        <v>0.88888888888888884</v>
      </c>
      <c r="J13" s="22"/>
    </row>
    <row r="14" spans="2:10" ht="18" customHeight="1" x14ac:dyDescent="0.25">
      <c r="B14" s="25" t="s">
        <v>4</v>
      </c>
      <c r="C14" s="58">
        <v>22</v>
      </c>
      <c r="D14" s="23">
        <v>0</v>
      </c>
      <c r="E14" s="23">
        <v>3</v>
      </c>
      <c r="F14" s="30">
        <f>('Food &amp; drinks'!$D14*TotalNiños)+('Food &amp; drinks'!$E14*TotalAdultos)</f>
        <v>78</v>
      </c>
      <c r="G14" s="58">
        <f>IFERROR('Food &amp; drinks'!$C14/'Food &amp; drinks'!$F14,"")</f>
        <v>0.28205128205128205</v>
      </c>
      <c r="H14" s="58">
        <f>IFERROR('Food &amp; drinks'!$G14*'Food &amp; drinks'!$D14,"")</f>
        <v>0</v>
      </c>
      <c r="I14" s="58">
        <f>IFERROR('Food &amp; drinks'!$G14*'Food &amp; drinks'!$E14,"")</f>
        <v>0.84615384615384615</v>
      </c>
      <c r="J14" s="22" t="s">
        <v>163</v>
      </c>
    </row>
    <row r="15" spans="2:10" ht="18" customHeight="1" x14ac:dyDescent="0.25">
      <c r="B15" s="25" t="s">
        <v>149</v>
      </c>
      <c r="C15" s="58">
        <v>50</v>
      </c>
      <c r="D15" s="23">
        <v>1</v>
      </c>
      <c r="E15" s="23">
        <v>2</v>
      </c>
      <c r="F15" s="30">
        <f>('Food &amp; drinks'!$D15*TotalNiños)+('Food &amp; drinks'!$E15*TotalAdultos)</f>
        <v>72</v>
      </c>
      <c r="G15" s="58">
        <f>IFERROR('Food &amp; drinks'!$C15/'Food &amp; drinks'!$F15,"")</f>
        <v>0.69444444444444442</v>
      </c>
      <c r="H15" s="58">
        <f>IFERROR('Food &amp; drinks'!$G15*'Food &amp; drinks'!$D15,"")</f>
        <v>0.69444444444444442</v>
      </c>
      <c r="I15" s="58">
        <f>IFERROR('Food &amp; drinks'!$G15*'Food &amp; drinks'!$E15,"")</f>
        <v>1.3888888888888888</v>
      </c>
      <c r="J15" s="22"/>
    </row>
    <row r="16" spans="2:10" ht="18" customHeight="1" x14ac:dyDescent="0.25">
      <c r="B16" s="25" t="s">
        <v>150</v>
      </c>
      <c r="C16" s="58">
        <v>20</v>
      </c>
      <c r="D16" s="23">
        <v>1</v>
      </c>
      <c r="E16" s="23">
        <v>2</v>
      </c>
      <c r="F16" s="30">
        <f>('Food &amp; drinks'!$D16*TotalNiños)+('Food &amp; drinks'!$E16*TotalAdultos)</f>
        <v>72</v>
      </c>
      <c r="G16" s="58">
        <f>IFERROR('Food &amp; drinks'!$C16/'Food &amp; drinks'!$F16,"")</f>
        <v>0.27777777777777779</v>
      </c>
      <c r="H16" s="58">
        <f>IFERROR('Food &amp; drinks'!$G16*'Food &amp; drinks'!$D16,"")</f>
        <v>0.27777777777777779</v>
      </c>
      <c r="I16" s="58">
        <f>IFERROR('Food &amp; drinks'!$G16*'Food &amp; drinks'!$E16,"")</f>
        <v>0.55555555555555558</v>
      </c>
      <c r="J16" s="22" t="s">
        <v>164</v>
      </c>
    </row>
    <row r="17" spans="2:10" ht="18" customHeight="1" x14ac:dyDescent="0.25">
      <c r="B17" s="25" t="s">
        <v>151</v>
      </c>
      <c r="C17" s="58">
        <v>10</v>
      </c>
      <c r="D17" s="23">
        <v>1</v>
      </c>
      <c r="E17" s="23">
        <v>2</v>
      </c>
      <c r="F17" s="30">
        <f>('Food &amp; drinks'!$D17*TotalNiños)+('Food &amp; drinks'!$E17*TotalAdultos)</f>
        <v>72</v>
      </c>
      <c r="G17" s="58">
        <f>IFERROR('Food &amp; drinks'!$C17/'Food &amp; drinks'!$F17,"")</f>
        <v>0.1388888888888889</v>
      </c>
      <c r="H17" s="58">
        <f>IFERROR('Food &amp; drinks'!$G17*'Food &amp; drinks'!$D17,"")</f>
        <v>0.1388888888888889</v>
      </c>
      <c r="I17" s="58">
        <f>IFERROR('Food &amp; drinks'!$G17*'Food &amp; drinks'!$E17,"")</f>
        <v>0.27777777777777779</v>
      </c>
      <c r="J17" s="22" t="s">
        <v>165</v>
      </c>
    </row>
    <row r="18" spans="2:10" ht="18" customHeight="1" x14ac:dyDescent="0.25">
      <c r="B18" s="25" t="s">
        <v>157</v>
      </c>
      <c r="C18" s="58">
        <v>12</v>
      </c>
      <c r="D18" s="23">
        <v>1</v>
      </c>
      <c r="E18" s="23">
        <v>2</v>
      </c>
      <c r="F18" s="30">
        <f>('Food &amp; drinks'!$D18*TotalNiños)+('Food &amp; drinks'!$E18*TotalAdultos)</f>
        <v>72</v>
      </c>
      <c r="G18" s="58">
        <f>IFERROR('Food &amp; drinks'!$C18/'Food &amp; drinks'!$F18,"")</f>
        <v>0.16666666666666666</v>
      </c>
      <c r="H18" s="58">
        <f>IFERROR('Food &amp; drinks'!$G18*'Food &amp; drinks'!$D18,"")</f>
        <v>0.16666666666666666</v>
      </c>
      <c r="I18" s="58">
        <f>IFERROR('Food &amp; drinks'!$G18*'Food &amp; drinks'!$E18,"")</f>
        <v>0.33333333333333331</v>
      </c>
      <c r="J18" s="22" t="s">
        <v>166</v>
      </c>
    </row>
    <row r="19" spans="2:10" ht="18" customHeight="1" x14ac:dyDescent="0.25">
      <c r="B19" s="25" t="s">
        <v>152</v>
      </c>
      <c r="C19" s="58">
        <v>45</v>
      </c>
      <c r="D19" s="23">
        <v>2</v>
      </c>
      <c r="E19" s="23">
        <v>4</v>
      </c>
      <c r="F19" s="30">
        <f>('Food &amp; drinks'!$D19*TotalNiños)+('Food &amp; drinks'!$E19*TotalAdultos)</f>
        <v>144</v>
      </c>
      <c r="G19" s="58">
        <f>IFERROR('Food &amp; drinks'!$C19/'Food &amp; drinks'!$F19,"")</f>
        <v>0.3125</v>
      </c>
      <c r="H19" s="58">
        <f>IFERROR('Food &amp; drinks'!$G19*'Food &amp; drinks'!$D19,"")</f>
        <v>0.625</v>
      </c>
      <c r="I19" s="58">
        <f>IFERROR('Food &amp; drinks'!$G19*'Food &amp; drinks'!$E19,"")</f>
        <v>1.25</v>
      </c>
      <c r="J19" s="22" t="s">
        <v>167</v>
      </c>
    </row>
    <row r="20" spans="2:10" ht="18" customHeight="1" x14ac:dyDescent="0.25">
      <c r="B20" s="25" t="s">
        <v>5</v>
      </c>
      <c r="C20" s="58">
        <v>10</v>
      </c>
      <c r="D20" s="23">
        <v>4</v>
      </c>
      <c r="E20" s="23">
        <v>6</v>
      </c>
      <c r="F20" s="30">
        <f>('Food &amp; drinks'!$D20*TotalNiños)+('Food &amp; drinks'!$E20*TotalAdultos)</f>
        <v>236</v>
      </c>
      <c r="G20" s="58">
        <f>IFERROR('Food &amp; drinks'!$C20/'Food &amp; drinks'!$F20,"")</f>
        <v>4.2372881355932202E-2</v>
      </c>
      <c r="H20" s="58">
        <f>IFERROR('Food &amp; drinks'!$G20*'Food &amp; drinks'!$D20,"")</f>
        <v>0.16949152542372881</v>
      </c>
      <c r="I20" s="58">
        <f>IFERROR('Food &amp; drinks'!$G20*'Food &amp; drinks'!$E20,"")</f>
        <v>0.25423728813559321</v>
      </c>
      <c r="J20" s="22" t="s">
        <v>168</v>
      </c>
    </row>
    <row r="21" spans="2:10" ht="18" customHeight="1" x14ac:dyDescent="0.25">
      <c r="B21" s="25" t="s">
        <v>155</v>
      </c>
      <c r="C21" s="58">
        <v>14</v>
      </c>
      <c r="D21" s="23">
        <v>4</v>
      </c>
      <c r="E21" s="23">
        <v>6</v>
      </c>
      <c r="F21" s="30">
        <f>('Food &amp; drinks'!$D21*TotalNiños)+('Food &amp; drinks'!$E21*TotalAdultos)</f>
        <v>236</v>
      </c>
      <c r="G21" s="58">
        <f>IFERROR('Food &amp; drinks'!$C21/'Food &amp; drinks'!$F21,"")</f>
        <v>5.9322033898305086E-2</v>
      </c>
      <c r="H21" s="58">
        <f>IFERROR('Food &amp; drinks'!$G21*'Food &amp; drinks'!$D21,"")</f>
        <v>0.23728813559322035</v>
      </c>
      <c r="I21" s="58">
        <f>IFERROR('Food &amp; drinks'!$G21*'Food &amp; drinks'!$E21,"")</f>
        <v>0.3559322033898305</v>
      </c>
      <c r="J21" s="22"/>
    </row>
    <row r="22" spans="2:10" ht="18" customHeight="1" x14ac:dyDescent="0.25">
      <c r="B22" s="25" t="s">
        <v>158</v>
      </c>
      <c r="C22" s="58">
        <v>30</v>
      </c>
      <c r="D22" s="23">
        <v>4</v>
      </c>
      <c r="E22" s="23">
        <v>10</v>
      </c>
      <c r="F22" s="30">
        <f>('Food &amp; drinks'!$D22*TotalNiños)+('Food &amp; drinks'!$E22*TotalAdultos)</f>
        <v>340</v>
      </c>
      <c r="G22" s="58">
        <f>IFERROR('Food &amp; drinks'!$C22/'Food &amp; drinks'!$F22,"")</f>
        <v>8.8235294117647065E-2</v>
      </c>
      <c r="H22" s="58">
        <f>IFERROR('Food &amp; drinks'!$G22*'Food &amp; drinks'!$D22,"")</f>
        <v>0.35294117647058826</v>
      </c>
      <c r="I22" s="58">
        <f>IFERROR('Food &amp; drinks'!$G22*'Food &amp; drinks'!$E22,"")</f>
        <v>0.88235294117647067</v>
      </c>
      <c r="J22" s="22"/>
    </row>
    <row r="23" spans="2:10" ht="18" customHeight="1" x14ac:dyDescent="0.25">
      <c r="B23" s="25" t="s">
        <v>153</v>
      </c>
      <c r="C23" s="58">
        <v>15</v>
      </c>
      <c r="D23" s="23">
        <v>5</v>
      </c>
      <c r="E23" s="23">
        <v>10</v>
      </c>
      <c r="F23" s="30">
        <f>('Food &amp; drinks'!$D23*TotalNiños)+('Food &amp; drinks'!$E23*TotalAdultos)</f>
        <v>360</v>
      </c>
      <c r="G23" s="58">
        <f>IFERROR('Food &amp; drinks'!$C23/'Food &amp; drinks'!$F23,"")</f>
        <v>4.1666666666666664E-2</v>
      </c>
      <c r="H23" s="58">
        <f>IFERROR('Food &amp; drinks'!$G23*'Food &amp; drinks'!$D23,"")</f>
        <v>0.20833333333333331</v>
      </c>
      <c r="I23" s="58">
        <f>IFERROR('Food &amp; drinks'!$G23*'Food &amp; drinks'!$E23,"")</f>
        <v>0.41666666666666663</v>
      </c>
      <c r="J23" s="22"/>
    </row>
    <row r="24" spans="2:10" ht="18" customHeight="1" x14ac:dyDescent="0.25">
      <c r="B24" s="25" t="s">
        <v>154</v>
      </c>
      <c r="C24" s="58">
        <v>25</v>
      </c>
      <c r="D24" s="23">
        <v>5</v>
      </c>
      <c r="E24" s="23">
        <v>10</v>
      </c>
      <c r="F24" s="30">
        <f>('Food &amp; drinks'!$D24*TotalNiños)+('Food &amp; drinks'!$E24*TotalAdultos)</f>
        <v>360</v>
      </c>
      <c r="G24" s="58">
        <f>IFERROR('Food &amp; drinks'!$C24/'Food &amp; drinks'!$F24,"")</f>
        <v>6.9444444444444448E-2</v>
      </c>
      <c r="H24" s="58">
        <f>IFERROR('Food &amp; drinks'!$G24*'Food &amp; drinks'!$D24,"")</f>
        <v>0.34722222222222221</v>
      </c>
      <c r="I24" s="58">
        <f>IFERROR('Food &amp; drinks'!$G24*'Food &amp; drinks'!$E24,"")</f>
        <v>0.69444444444444442</v>
      </c>
      <c r="J24" s="22"/>
    </row>
    <row r="25" spans="2:10" ht="18" customHeight="1" x14ac:dyDescent="0.25">
      <c r="B25" s="54" t="s">
        <v>2</v>
      </c>
      <c r="C25" s="59">
        <f t="shared" ref="C25:I25" si="0">SUBTOTAL(109,C7:C24)</f>
        <v>475</v>
      </c>
      <c r="D25" s="55">
        <f t="shared" si="0"/>
        <v>34.5</v>
      </c>
      <c r="E25" s="55">
        <f t="shared" si="0"/>
        <v>65.5</v>
      </c>
      <c r="F25" s="55">
        <f t="shared" si="0"/>
        <v>2393</v>
      </c>
      <c r="G25" s="59">
        <f t="shared" si="0"/>
        <v>6.915706603622084</v>
      </c>
      <c r="H25" s="59">
        <f t="shared" si="0"/>
        <v>7.2528841906569532</v>
      </c>
      <c r="I25" s="59">
        <f t="shared" si="0"/>
        <v>12.690089084110037</v>
      </c>
      <c r="J25" s="54"/>
    </row>
  </sheetData>
  <mergeCells count="1">
    <mergeCell ref="C1:J1"/>
  </mergeCells>
  <printOptions horizontalCentered="1"/>
  <pageMargins left="0.25" right="0.25" top="0.75" bottom="0.75" header="0.3" footer="0.3"/>
  <pageSetup scale="68" fitToHeight="0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autoPageBreaks="0" fitToPage="1"/>
  </sheetPr>
  <dimension ref="B1:J31"/>
  <sheetViews>
    <sheetView showGridLines="0" zoomScale="80" zoomScaleNormal="80" workbookViewId="0"/>
  </sheetViews>
  <sheetFormatPr baseColWidth="10" defaultColWidth="9" defaultRowHeight="18" customHeight="1" x14ac:dyDescent="0.25"/>
  <cols>
    <col min="1" max="1" width="9.25" customWidth="1"/>
    <col min="2" max="2" width="31.625" customWidth="1"/>
    <col min="3" max="4" width="19.625" customWidth="1"/>
    <col min="5" max="5" width="53.5" customWidth="1"/>
    <col min="6" max="6" width="3.75" customWidth="1"/>
    <col min="7" max="7" width="0.75" customWidth="1"/>
  </cols>
  <sheetData>
    <row r="1" spans="2:10" s="75" customFormat="1" ht="46.5" x14ac:dyDescent="0.25">
      <c r="C1" s="103" t="s">
        <v>195</v>
      </c>
      <c r="D1" s="103"/>
      <c r="E1" s="103"/>
      <c r="F1" s="103"/>
      <c r="G1" s="103"/>
      <c r="H1" s="103"/>
      <c r="I1" s="103"/>
      <c r="J1" s="103"/>
    </row>
    <row r="2" spans="2:10" s="75" customFormat="1" ht="24.75" customHeight="1" x14ac:dyDescent="0.25"/>
    <row r="3" spans="2:10" s="75" customFormat="1" ht="24.75" customHeight="1" x14ac:dyDescent="0.25">
      <c r="B3" s="81"/>
    </row>
    <row r="4" spans="2:10" s="75" customFormat="1" ht="24.75" customHeight="1" x14ac:dyDescent="0.7">
      <c r="B4" s="89"/>
    </row>
    <row r="5" spans="2:10" s="75" customFormat="1" ht="24.75" customHeight="1" x14ac:dyDescent="0.25"/>
    <row r="6" spans="2:10" s="75" customFormat="1" ht="24.75" customHeight="1" x14ac:dyDescent="0.25"/>
    <row r="7" spans="2:10" ht="18" customHeight="1" x14ac:dyDescent="0.25">
      <c r="B7" s="25" t="s">
        <v>170</v>
      </c>
      <c r="C7" s="23" t="s">
        <v>171</v>
      </c>
      <c r="D7" s="23" t="s">
        <v>172</v>
      </c>
      <c r="E7" s="29" t="s">
        <v>173</v>
      </c>
    </row>
    <row r="8" spans="2:10" ht="18" customHeight="1" x14ac:dyDescent="0.25">
      <c r="B8" s="54" t="s">
        <v>176</v>
      </c>
      <c r="C8" s="60">
        <v>250</v>
      </c>
      <c r="D8" s="23" t="s">
        <v>112</v>
      </c>
      <c r="E8" s="25"/>
    </row>
    <row r="9" spans="2:10" ht="18" customHeight="1" x14ac:dyDescent="0.25">
      <c r="B9" s="25" t="s">
        <v>177</v>
      </c>
      <c r="C9" s="60">
        <v>30</v>
      </c>
      <c r="D9" s="23" t="s">
        <v>112</v>
      </c>
      <c r="E9" s="25" t="s">
        <v>174</v>
      </c>
    </row>
    <row r="10" spans="2:10" ht="18" customHeight="1" x14ac:dyDescent="0.25">
      <c r="B10" s="54" t="s">
        <v>178</v>
      </c>
      <c r="C10" s="60">
        <v>0</v>
      </c>
      <c r="D10" s="23"/>
      <c r="E10" s="25" t="s">
        <v>175</v>
      </c>
    </row>
    <row r="11" spans="2:10" ht="18" customHeight="1" x14ac:dyDescent="0.25">
      <c r="B11" s="54" t="s">
        <v>179</v>
      </c>
      <c r="C11" s="60">
        <v>25</v>
      </c>
      <c r="D11" s="23"/>
      <c r="E11" s="25"/>
    </row>
    <row r="12" spans="2:10" ht="18" customHeight="1" x14ac:dyDescent="0.25">
      <c r="B12" s="54" t="s">
        <v>180</v>
      </c>
      <c r="C12" s="60">
        <v>20</v>
      </c>
      <c r="D12" s="23"/>
      <c r="E12" s="25" t="s">
        <v>174</v>
      </c>
    </row>
    <row r="13" spans="2:10" ht="18" customHeight="1" x14ac:dyDescent="0.25">
      <c r="B13" s="54" t="s">
        <v>181</v>
      </c>
      <c r="C13" s="60">
        <v>50</v>
      </c>
      <c r="D13" s="23"/>
      <c r="E13" s="54" t="s">
        <v>174</v>
      </c>
    </row>
    <row r="14" spans="2:10" ht="18" customHeight="1" x14ac:dyDescent="0.25">
      <c r="B14" s="25" t="s">
        <v>182</v>
      </c>
      <c r="C14" s="60">
        <v>25</v>
      </c>
      <c r="D14" s="23"/>
      <c r="E14" s="54" t="s">
        <v>174</v>
      </c>
    </row>
    <row r="15" spans="2:10" ht="18" customHeight="1" x14ac:dyDescent="0.25">
      <c r="B15" s="54" t="s">
        <v>2</v>
      </c>
      <c r="C15" s="61">
        <f>SUBTOTAL(109,C8:C14)</f>
        <v>400</v>
      </c>
      <c r="D15" s="55"/>
      <c r="E15" s="54"/>
    </row>
    <row r="16" spans="2:10" ht="18" customHeight="1" x14ac:dyDescent="0.25">
      <c r="B16" s="104"/>
      <c r="C16" s="104"/>
      <c r="D16" s="104"/>
      <c r="E16" s="104"/>
    </row>
    <row r="17" spans="2:5" ht="18" customHeight="1" x14ac:dyDescent="0.25">
      <c r="C17" s="2"/>
      <c r="D17" s="2"/>
      <c r="E17" s="3"/>
    </row>
    <row r="18" spans="2:5" ht="18" customHeight="1" x14ac:dyDescent="0.25">
      <c r="B18" s="25" t="s">
        <v>183</v>
      </c>
      <c r="C18" s="23" t="s">
        <v>171</v>
      </c>
      <c r="D18" s="23" t="s">
        <v>172</v>
      </c>
      <c r="E18" s="25" t="s">
        <v>173</v>
      </c>
    </row>
    <row r="19" spans="2:5" ht="18" customHeight="1" x14ac:dyDescent="0.25">
      <c r="B19" s="54" t="s">
        <v>186</v>
      </c>
      <c r="C19" s="60">
        <v>25</v>
      </c>
      <c r="D19" s="55"/>
      <c r="E19" s="25"/>
    </row>
    <row r="20" spans="2:5" ht="18" customHeight="1" x14ac:dyDescent="0.25">
      <c r="B20" s="25" t="s">
        <v>187</v>
      </c>
      <c r="C20" s="60">
        <v>50</v>
      </c>
      <c r="D20" s="55"/>
      <c r="E20" s="25" t="s">
        <v>174</v>
      </c>
    </row>
    <row r="21" spans="2:5" ht="18" customHeight="1" x14ac:dyDescent="0.25">
      <c r="B21" s="25" t="s">
        <v>188</v>
      </c>
      <c r="C21" s="60">
        <v>100</v>
      </c>
      <c r="D21" s="55" t="s">
        <v>112</v>
      </c>
      <c r="E21" s="25" t="s">
        <v>184</v>
      </c>
    </row>
    <row r="22" spans="2:5" ht="18" customHeight="1" x14ac:dyDescent="0.25">
      <c r="B22" s="25" t="s">
        <v>189</v>
      </c>
      <c r="C22" s="60">
        <v>0</v>
      </c>
      <c r="D22" s="55"/>
      <c r="E22" s="25" t="s">
        <v>185</v>
      </c>
    </row>
    <row r="23" spans="2:5" ht="18" customHeight="1" x14ac:dyDescent="0.25">
      <c r="B23" s="57" t="s">
        <v>2</v>
      </c>
      <c r="C23" s="62">
        <f>SUBTOTAL(109,C19:C22)</f>
        <v>175</v>
      </c>
      <c r="D23" s="55"/>
      <c r="E23" s="57"/>
    </row>
    <row r="24" spans="2:5" ht="18" customHeight="1" x14ac:dyDescent="0.25">
      <c r="B24" s="104"/>
      <c r="C24" s="104"/>
      <c r="D24" s="104"/>
      <c r="E24" s="104"/>
    </row>
    <row r="25" spans="2:5" ht="18" customHeight="1" x14ac:dyDescent="0.25">
      <c r="C25" s="2"/>
      <c r="D25" s="2"/>
      <c r="E25" s="3"/>
    </row>
    <row r="26" spans="2:5" ht="18" customHeight="1" x14ac:dyDescent="0.25">
      <c r="B26" s="25" t="s">
        <v>125</v>
      </c>
      <c r="C26" s="23" t="s">
        <v>171</v>
      </c>
      <c r="D26" s="23" t="s">
        <v>172</v>
      </c>
      <c r="E26" s="25" t="s">
        <v>173</v>
      </c>
    </row>
    <row r="27" spans="2:5" ht="18" customHeight="1" x14ac:dyDescent="0.25">
      <c r="B27" s="25" t="s">
        <v>190</v>
      </c>
      <c r="C27" s="60">
        <v>50</v>
      </c>
      <c r="D27" s="23" t="s">
        <v>112</v>
      </c>
      <c r="E27" s="25"/>
    </row>
    <row r="28" spans="2:5" ht="18" customHeight="1" x14ac:dyDescent="0.25">
      <c r="B28" s="25" t="s">
        <v>191</v>
      </c>
      <c r="C28" s="60">
        <v>60</v>
      </c>
      <c r="D28" s="23" t="s">
        <v>112</v>
      </c>
      <c r="E28" s="25"/>
    </row>
    <row r="29" spans="2:5" ht="18" customHeight="1" x14ac:dyDescent="0.25">
      <c r="B29" s="25" t="s">
        <v>192</v>
      </c>
      <c r="C29" s="60">
        <v>125</v>
      </c>
      <c r="D29" s="23"/>
      <c r="E29" s="25" t="s">
        <v>194</v>
      </c>
    </row>
    <row r="30" spans="2:5" ht="18" customHeight="1" x14ac:dyDescent="0.25">
      <c r="B30" s="25" t="s">
        <v>193</v>
      </c>
      <c r="C30" s="60">
        <v>50</v>
      </c>
      <c r="D30" s="23"/>
      <c r="E30" s="25"/>
    </row>
    <row r="31" spans="2:5" ht="18" customHeight="1" x14ac:dyDescent="0.25">
      <c r="B31" s="25" t="s">
        <v>2</v>
      </c>
      <c r="C31" s="60">
        <f>SUBTOTAL(109,C27:C30)</f>
        <v>285</v>
      </c>
      <c r="D31" s="31"/>
      <c r="E31" s="25"/>
    </row>
  </sheetData>
  <mergeCells count="3">
    <mergeCell ref="B24:E24"/>
    <mergeCell ref="B16:E16"/>
    <mergeCell ref="C1:J1"/>
  </mergeCells>
  <dataValidations count="2">
    <dataValidation type="list" allowBlank="1" sqref="D8:D14">
      <formula1>"Yes,No"</formula1>
    </dataValidation>
    <dataValidation type="list" allowBlank="1" sqref="D27:D30 D19:D22">
      <formula1>"Yes,No"</formula1>
    </dataValidation>
  </dataValidations>
  <printOptions horizontalCentered="1"/>
  <pageMargins left="0.25" right="0.25" top="0.75" bottom="0.75" header="0.3" footer="0.3"/>
  <pageSetup scale="93" fitToHeight="0" orientation="landscape" r:id="rId1"/>
  <drawing r:id="rId2"/>
  <tableParts count="3">
    <tablePart r:id="rId3"/>
    <tablePart r:id="rId4"/>
    <tablePart r:id="rId5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  <pageSetUpPr autoPageBreaks="0" fitToPage="1"/>
  </sheetPr>
  <dimension ref="A1:AM50"/>
  <sheetViews>
    <sheetView showGridLines="0" zoomScale="80" zoomScaleNormal="80" workbookViewId="0">
      <selection activeCell="AO4" sqref="R4:AO6"/>
    </sheetView>
  </sheetViews>
  <sheetFormatPr baseColWidth="10" defaultColWidth="9.25" defaultRowHeight="12.75" x14ac:dyDescent="0.2"/>
  <cols>
    <col min="1" max="20" width="2.75" style="4" customWidth="1"/>
    <col min="21" max="23" width="3" style="4" customWidth="1"/>
    <col min="24" max="24" width="3.125" style="4" customWidth="1"/>
    <col min="25" max="25" width="3" style="4" customWidth="1"/>
    <col min="26" max="26" width="3.125" style="4" customWidth="1"/>
    <col min="27" max="27" width="3.375" style="4" customWidth="1"/>
    <col min="28" max="28" width="3.5" style="4" customWidth="1"/>
    <col min="29" max="29" width="3.375" style="4" customWidth="1"/>
    <col min="30" max="30" width="3.25" style="4" customWidth="1"/>
    <col min="31" max="31" width="3.375" style="4" customWidth="1"/>
    <col min="32" max="32" width="3.25" style="4" customWidth="1"/>
    <col min="33" max="33" width="3.25" style="5" customWidth="1"/>
    <col min="34" max="34" width="10.375" style="4" customWidth="1"/>
    <col min="35" max="16384" width="9.25" style="4"/>
  </cols>
  <sheetData>
    <row r="1" spans="1:39" ht="46.5" x14ac:dyDescent="0.2">
      <c r="I1" s="103" t="s">
        <v>196</v>
      </c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</row>
    <row r="2" spans="1:39" ht="28.5" customHeight="1" x14ac:dyDescent="0.2"/>
    <row r="3" spans="1:39" ht="28.5" customHeight="1" x14ac:dyDescent="0.2"/>
    <row r="4" spans="1:39" ht="28.5" customHeight="1" x14ac:dyDescent="0.2"/>
    <row r="6" spans="1:39" ht="57" customHeight="1" x14ac:dyDescent="0.2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/>
      <c r="W6"/>
      <c r="X6"/>
      <c r="Y6"/>
      <c r="Z6"/>
      <c r="AA6"/>
      <c r="AB6"/>
      <c r="AC6"/>
      <c r="AD6"/>
      <c r="AE6"/>
      <c r="AF6"/>
      <c r="AG6" s="4"/>
    </row>
    <row r="7" spans="1:39" ht="15" customHeight="1" x14ac:dyDescent="0.2">
      <c r="A7" s="44"/>
      <c r="B7" s="44"/>
      <c r="C7" s="44"/>
      <c r="D7" s="45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  <c r="S7" s="44"/>
      <c r="T7" s="44"/>
      <c r="U7" s="44"/>
      <c r="V7" s="44"/>
      <c r="W7" s="44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</row>
    <row r="8" spans="1:39" ht="15" customHeight="1" x14ac:dyDescent="0.2">
      <c r="A8" s="44"/>
      <c r="B8" s="44"/>
      <c r="C8" s="44"/>
      <c r="D8" s="45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</row>
    <row r="9" spans="1:39" ht="15" customHeight="1" x14ac:dyDescent="0.2">
      <c r="A9" s="44"/>
      <c r="B9" s="44"/>
      <c r="C9" s="44"/>
      <c r="D9" s="45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</row>
    <row r="10" spans="1:39" ht="15" customHeight="1" x14ac:dyDescent="0.2">
      <c r="A10" s="44"/>
      <c r="B10" s="44"/>
      <c r="C10" s="44"/>
      <c r="D10" s="45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</row>
    <row r="11" spans="1:39" ht="15" customHeight="1" x14ac:dyDescent="0.2">
      <c r="A11" s="44"/>
      <c r="B11" s="44"/>
      <c r="C11" s="44"/>
      <c r="D11" s="45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</row>
    <row r="12" spans="1:39" ht="15" customHeight="1" x14ac:dyDescent="0.2">
      <c r="A12" s="44"/>
      <c r="B12" s="44"/>
      <c r="C12" s="44"/>
      <c r="D12" s="45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</row>
    <row r="13" spans="1:39" ht="15" customHeight="1" x14ac:dyDescent="0.2">
      <c r="A13" s="44"/>
      <c r="B13" s="44"/>
      <c r="C13" s="44"/>
      <c r="D13" s="45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</row>
    <row r="14" spans="1:39" ht="15" customHeight="1" x14ac:dyDescent="0.2">
      <c r="A14" s="44"/>
      <c r="B14" s="44"/>
      <c r="C14" s="44"/>
      <c r="D14" s="45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</row>
    <row r="15" spans="1:39" ht="15" customHeight="1" x14ac:dyDescent="0.2">
      <c r="A15" s="44"/>
      <c r="B15" s="44"/>
      <c r="C15" s="44"/>
      <c r="D15" s="45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</row>
    <row r="16" spans="1:39" ht="15" customHeight="1" x14ac:dyDescent="0.2">
      <c r="A16" s="44"/>
      <c r="B16" s="44"/>
      <c r="C16" s="44"/>
      <c r="D16" s="45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/>
    </row>
    <row r="17" spans="1:34" ht="15" customHeight="1" x14ac:dyDescent="0.2">
      <c r="A17" s="44"/>
      <c r="B17" s="44"/>
      <c r="C17" s="44"/>
      <c r="D17" s="45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</row>
    <row r="18" spans="1:34" ht="15" customHeight="1" x14ac:dyDescent="0.2">
      <c r="A18" s="44"/>
      <c r="B18" s="44"/>
      <c r="C18" s="44"/>
      <c r="D18" s="45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</row>
    <row r="19" spans="1:34" ht="15" customHeight="1" x14ac:dyDescent="0.2">
      <c r="A19" s="44"/>
      <c r="B19" s="44"/>
      <c r="C19" s="44"/>
      <c r="D19" s="45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</row>
    <row r="20" spans="1:34" ht="15" customHeight="1" x14ac:dyDescent="0.2">
      <c r="A20" s="44"/>
      <c r="B20" s="44"/>
      <c r="C20" s="44"/>
      <c r="D20" s="45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</row>
    <row r="21" spans="1:34" ht="15" customHeight="1" x14ac:dyDescent="0.2">
      <c r="A21" s="44"/>
      <c r="B21" s="44"/>
      <c r="C21" s="44"/>
      <c r="D21" s="45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</row>
    <row r="22" spans="1:34" ht="15" customHeight="1" x14ac:dyDescent="0.2">
      <c r="A22" s="44"/>
      <c r="B22" s="44"/>
      <c r="C22" s="44"/>
      <c r="D22" s="45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</row>
    <row r="23" spans="1:34" ht="15" customHeight="1" x14ac:dyDescent="0.2">
      <c r="A23" s="44"/>
      <c r="B23" s="44"/>
      <c r="C23" s="44"/>
      <c r="D23" s="45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</row>
    <row r="24" spans="1:34" ht="15" customHeight="1" x14ac:dyDescent="0.2">
      <c r="A24" s="44"/>
      <c r="B24" s="44"/>
      <c r="C24" s="44"/>
      <c r="D24" s="45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</row>
    <row r="25" spans="1:34" ht="15" customHeight="1" x14ac:dyDescent="0.2">
      <c r="A25" s="44"/>
      <c r="B25" s="44"/>
      <c r="C25" s="44"/>
      <c r="D25" s="45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</row>
    <row r="26" spans="1:34" ht="15" customHeight="1" x14ac:dyDescent="0.2">
      <c r="A26" s="44"/>
      <c r="B26" s="44"/>
      <c r="C26" s="44"/>
      <c r="D26" s="45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</row>
    <row r="27" spans="1:34" ht="15" customHeight="1" x14ac:dyDescent="0.2">
      <c r="A27" s="44"/>
      <c r="B27" s="44"/>
      <c r="C27" s="44"/>
      <c r="D27" s="45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</row>
    <row r="28" spans="1:34" ht="15" customHeight="1" x14ac:dyDescent="0.2">
      <c r="A28" s="44"/>
      <c r="B28" s="44"/>
      <c r="C28" s="44"/>
      <c r="D28" s="45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</row>
    <row r="29" spans="1:34" ht="15" customHeight="1" x14ac:dyDescent="0.2">
      <c r="A29" s="44"/>
      <c r="B29" s="44"/>
      <c r="C29" s="44"/>
      <c r="D29" s="45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</row>
    <row r="30" spans="1:34" ht="15" customHeight="1" x14ac:dyDescent="0.2">
      <c r="A30" s="44"/>
      <c r="B30" s="44"/>
      <c r="C30" s="44"/>
      <c r="D30" s="45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</row>
    <row r="31" spans="1:34" ht="15" customHeight="1" x14ac:dyDescent="0.2">
      <c r="A31" s="44"/>
      <c r="B31" s="44"/>
      <c r="C31" s="44"/>
      <c r="D31" s="45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</row>
    <row r="32" spans="1:34" ht="15" customHeight="1" x14ac:dyDescent="0.2">
      <c r="A32" s="44"/>
      <c r="B32" s="44"/>
      <c r="C32" s="44"/>
      <c r="D32" s="45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</row>
    <row r="33" spans="1:34" ht="15" customHeight="1" x14ac:dyDescent="0.2">
      <c r="A33" s="44"/>
      <c r="B33" s="44"/>
      <c r="C33" s="44"/>
      <c r="D33" s="45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</row>
    <row r="34" spans="1:34" ht="15" customHeight="1" x14ac:dyDescent="0.2">
      <c r="A34" s="44"/>
      <c r="B34" s="44"/>
      <c r="C34" s="44"/>
      <c r="D34" s="45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</row>
    <row r="35" spans="1:34" ht="15" customHeight="1" x14ac:dyDescent="0.2">
      <c r="A35" s="44"/>
      <c r="B35" s="44"/>
      <c r="C35" s="44"/>
      <c r="D35" s="45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</row>
    <row r="36" spans="1:34" ht="15" customHeight="1" x14ac:dyDescent="0.2">
      <c r="A36" s="44"/>
      <c r="B36" s="44"/>
      <c r="C36" s="44"/>
      <c r="D36" s="45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</row>
    <row r="37" spans="1:34" ht="15" customHeight="1" x14ac:dyDescent="0.2">
      <c r="A37" s="44"/>
      <c r="B37" s="44"/>
      <c r="C37" s="44"/>
      <c r="D37" s="45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</row>
    <row r="38" spans="1:34" ht="15" customHeight="1" x14ac:dyDescent="0.2">
      <c r="A38" s="44"/>
      <c r="B38" s="44"/>
      <c r="C38" s="44"/>
      <c r="D38" s="45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</row>
    <row r="39" spans="1:34" ht="15" customHeight="1" x14ac:dyDescent="0.2">
      <c r="A39" s="44"/>
      <c r="B39" s="44"/>
      <c r="C39" s="44"/>
      <c r="D39" s="45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</row>
    <row r="40" spans="1:34" customFormat="1" ht="24" customHeight="1" x14ac:dyDescent="0.25">
      <c r="AH40" s="46" t="s">
        <v>197</v>
      </c>
    </row>
    <row r="41" spans="1:34" ht="18.75" customHeight="1" x14ac:dyDescent="0.2">
      <c r="A41" s="105" t="s">
        <v>173</v>
      </c>
      <c r="B41" s="105"/>
      <c r="C41" s="105"/>
      <c r="D41" s="105"/>
      <c r="E41" s="105"/>
      <c r="F41" s="105"/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  <c r="S41" s="10"/>
      <c r="T41" s="106" t="str">
        <f>" Total confirmed guests: "&amp;InvitadosConfirmados</f>
        <v xml:space="preserve"> Total confirmed guests: 46</v>
      </c>
      <c r="U41" s="107"/>
      <c r="V41" s="107"/>
      <c r="W41" s="107"/>
      <c r="X41" s="107"/>
      <c r="Y41" s="107"/>
      <c r="Z41" s="107"/>
      <c r="AA41" s="107"/>
      <c r="AB41" s="107"/>
      <c r="AC41" s="107"/>
      <c r="AD41" s="107"/>
      <c r="AE41" s="107"/>
      <c r="AF41" s="107"/>
      <c r="AG41" s="107"/>
      <c r="AH41" s="108"/>
    </row>
    <row r="42" spans="1:34" ht="18" customHeight="1" x14ac:dyDescent="0.2">
      <c r="A42" s="32"/>
      <c r="B42" s="32"/>
      <c r="C42" s="33"/>
      <c r="D42" s="33"/>
      <c r="E42" s="33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6"/>
      <c r="T42" s="36" t="s">
        <v>198</v>
      </c>
      <c r="U42" s="6"/>
      <c r="V42" s="6"/>
      <c r="W42" s="6"/>
      <c r="X42" s="7"/>
      <c r="Y42" s="1"/>
      <c r="Z42" s="1"/>
      <c r="AA42" s="1"/>
      <c r="AB42" s="1"/>
      <c r="AC42" s="1"/>
      <c r="AD42" s="1"/>
      <c r="AE42" s="1"/>
      <c r="AF42" s="1"/>
      <c r="AG42" s="6"/>
      <c r="AH42" s="37"/>
    </row>
    <row r="43" spans="1:34" ht="18" customHeight="1" x14ac:dyDescent="0.2">
      <c r="A43" s="34"/>
      <c r="B43" s="34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1"/>
      <c r="T43" s="38"/>
      <c r="U43" s="8" t="str">
        <f>ROUNDUP(InvitadosConfirmados/6,0)&amp;" round table of 140 cm (6 seats)"</f>
        <v>8 round table of 140 cm (6 seats)</v>
      </c>
      <c r="V43" s="6"/>
      <c r="W43" s="6"/>
      <c r="X43" s="6"/>
      <c r="Y43" s="6"/>
      <c r="Z43" s="1"/>
      <c r="AA43" s="1"/>
      <c r="AB43" s="1"/>
      <c r="AC43" s="1"/>
      <c r="AD43" s="1"/>
      <c r="AE43" s="1"/>
      <c r="AF43" s="1"/>
      <c r="AG43" s="6"/>
      <c r="AH43" s="37"/>
    </row>
    <row r="44" spans="1:34" customFormat="1" ht="18" customHeight="1" x14ac:dyDescent="0.2">
      <c r="A44" s="34"/>
      <c r="B44" s="34"/>
      <c r="C44" s="35"/>
      <c r="D44" s="35"/>
      <c r="E44" s="35"/>
      <c r="F44" s="35"/>
      <c r="G44" s="35"/>
      <c r="H44" s="35"/>
      <c r="I44" s="35"/>
      <c r="J44" s="34"/>
      <c r="K44" s="35"/>
      <c r="L44" s="35"/>
      <c r="M44" s="34"/>
      <c r="N44" s="35"/>
      <c r="O44" s="35"/>
      <c r="P44" s="35"/>
      <c r="Q44" s="35"/>
      <c r="R44" s="35"/>
      <c r="S44" s="1"/>
      <c r="T44" s="38"/>
      <c r="U44" s="8" t="str">
        <f>ROUNDUP(InvitadosConfirmados/8,0) &amp;" round table of 150 cm (8 seats)"</f>
        <v>6 round table of 150 cm (8 seats)</v>
      </c>
      <c r="V44" s="6"/>
      <c r="W44" s="6"/>
      <c r="X44" s="6"/>
      <c r="Y44" s="6"/>
      <c r="Z44" s="1"/>
      <c r="AA44" s="1"/>
      <c r="AB44" s="1"/>
      <c r="AC44" s="1"/>
      <c r="AD44" s="1"/>
      <c r="AE44" s="1"/>
      <c r="AF44" s="1"/>
      <c r="AG44" s="1"/>
      <c r="AH44" s="39"/>
    </row>
    <row r="45" spans="1:34" customFormat="1" ht="18" customHeight="1" x14ac:dyDescent="0.2">
      <c r="A45" s="34"/>
      <c r="B45" s="34"/>
      <c r="C45" s="35"/>
      <c r="D45" s="35"/>
      <c r="E45" s="35"/>
      <c r="F45" s="35"/>
      <c r="G45" s="35"/>
      <c r="H45" s="35"/>
      <c r="I45" s="35"/>
      <c r="J45" s="34"/>
      <c r="K45" s="35"/>
      <c r="L45" s="35"/>
      <c r="M45" s="34"/>
      <c r="N45" s="35"/>
      <c r="O45" s="35"/>
      <c r="P45" s="35"/>
      <c r="Q45" s="35"/>
      <c r="R45" s="35"/>
      <c r="S45" s="1"/>
      <c r="T45" s="38"/>
      <c r="U45" s="8" t="str">
        <f>ROUNDUP(InvitadosConfirmados/10,0)&amp;" round table of 180 cm (10 seats)"</f>
        <v>5 round table of 180 cm (10 seats)</v>
      </c>
      <c r="V45" s="6"/>
      <c r="W45" s="6"/>
      <c r="X45" s="6"/>
      <c r="Y45" s="6"/>
      <c r="Z45" s="1"/>
      <c r="AA45" s="1"/>
      <c r="AB45" s="1"/>
      <c r="AC45" s="1"/>
      <c r="AD45" s="1"/>
      <c r="AE45" s="1"/>
      <c r="AF45" s="1"/>
      <c r="AG45" s="1"/>
      <c r="AH45" s="39"/>
    </row>
    <row r="46" spans="1:34" ht="18" customHeight="1" x14ac:dyDescent="0.2">
      <c r="A46" s="34"/>
      <c r="B46" s="34"/>
      <c r="C46" s="34"/>
      <c r="D46" s="35"/>
      <c r="E46" s="35"/>
      <c r="F46" s="35"/>
      <c r="G46" s="35"/>
      <c r="H46" s="35"/>
      <c r="I46" s="35"/>
      <c r="J46" s="34"/>
      <c r="K46" s="35"/>
      <c r="L46" s="35"/>
      <c r="M46" s="34"/>
      <c r="N46" s="35"/>
      <c r="O46" s="35"/>
      <c r="P46" s="35"/>
      <c r="Q46" s="35"/>
      <c r="R46" s="35"/>
      <c r="S46" s="1"/>
      <c r="T46" s="38"/>
      <c r="U46" s="8" t="str">
        <f>ROUNDUP(InvitadosConfirmados/6,0)&amp; " square tables 75x180 cm (6seats)"</f>
        <v>8 square tables 75x180 cm (6seats)</v>
      </c>
      <c r="V46" s="6"/>
      <c r="W46" s="6"/>
      <c r="X46" s="6"/>
      <c r="Y46" s="6"/>
      <c r="Z46" s="1"/>
      <c r="AA46" s="1"/>
      <c r="AB46" s="1"/>
      <c r="AC46" s="1"/>
      <c r="AD46" s="1"/>
      <c r="AE46" s="1"/>
      <c r="AF46" s="1"/>
      <c r="AG46" s="11"/>
      <c r="AH46" s="37"/>
    </row>
    <row r="47" spans="1:34" ht="18" customHeight="1" x14ac:dyDescent="0.2">
      <c r="A47" s="34"/>
      <c r="B47" s="34"/>
      <c r="C47" s="34"/>
      <c r="D47" s="35"/>
      <c r="E47" s="35"/>
      <c r="F47" s="35"/>
      <c r="G47" s="35"/>
      <c r="H47" s="35"/>
      <c r="I47" s="35"/>
      <c r="J47" s="34"/>
      <c r="K47" s="35"/>
      <c r="L47" s="35"/>
      <c r="M47" s="34"/>
      <c r="N47" s="35"/>
      <c r="O47" s="35"/>
      <c r="P47" s="35"/>
      <c r="Q47" s="35"/>
      <c r="R47" s="35"/>
      <c r="S47" s="6"/>
      <c r="T47" s="40"/>
      <c r="U47" s="8" t="str">
        <f>ROUNDUP(InvitadosConfirmados/8,0)&amp;" square tables 75x240 cm (8seats)"</f>
        <v>6 square tables 75x240 cm (8seats)</v>
      </c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11"/>
      <c r="AH47" s="37"/>
    </row>
    <row r="48" spans="1:34" ht="18" customHeight="1" x14ac:dyDescent="0.2">
      <c r="A48" s="34"/>
      <c r="B48" s="34"/>
      <c r="C48" s="34"/>
      <c r="D48" s="35"/>
      <c r="E48" s="35"/>
      <c r="F48" s="35"/>
      <c r="G48" s="35"/>
      <c r="H48" s="35"/>
      <c r="I48" s="35"/>
      <c r="J48" s="34"/>
      <c r="K48" s="35"/>
      <c r="L48" s="35"/>
      <c r="M48" s="34"/>
      <c r="N48" s="35"/>
      <c r="O48" s="35"/>
      <c r="P48" s="35"/>
      <c r="Q48" s="35"/>
      <c r="R48" s="35"/>
      <c r="S48" s="6"/>
      <c r="T48" s="56" t="s">
        <v>199</v>
      </c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2"/>
      <c r="AH48" s="43"/>
    </row>
    <row r="49" spans="1:32" ht="15.75" x14ac:dyDescent="0.2">
      <c r="A49"/>
      <c r="F49"/>
      <c r="G49"/>
      <c r="H49"/>
      <c r="I49"/>
      <c r="K49"/>
      <c r="L49"/>
      <c r="N49"/>
      <c r="O49"/>
      <c r="P49"/>
      <c r="Q49"/>
      <c r="R49"/>
      <c r="S49"/>
      <c r="T49"/>
      <c r="U49"/>
      <c r="V49"/>
      <c r="Z49"/>
      <c r="AA49"/>
      <c r="AB49"/>
      <c r="AC49"/>
      <c r="AD49"/>
      <c r="AE49"/>
      <c r="AF49"/>
    </row>
    <row r="50" spans="1:32" ht="15.75" x14ac:dyDescent="0.2">
      <c r="A50"/>
      <c r="F50"/>
      <c r="G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</sheetData>
  <mergeCells count="3">
    <mergeCell ref="A41:R41"/>
    <mergeCell ref="T41:AH41"/>
    <mergeCell ref="I1:AM1"/>
  </mergeCells>
  <printOptions horizontalCentered="1"/>
  <pageMargins left="0.25" right="0.25" top="0.75" bottom="0.75" header="0.3" footer="0.3"/>
  <pageSetup scale="9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H23"/>
  <sheetViews>
    <sheetView zoomScale="80" zoomScaleNormal="80" workbookViewId="0">
      <selection activeCell="D24" sqref="D24"/>
    </sheetView>
  </sheetViews>
  <sheetFormatPr baseColWidth="10" defaultRowHeight="15.75" x14ac:dyDescent="0.25"/>
  <cols>
    <col min="1" max="1" width="11" style="92"/>
    <col min="2" max="2" width="15.25" style="92" customWidth="1"/>
    <col min="3" max="3" width="11" style="92"/>
    <col min="4" max="4" width="46" style="92" customWidth="1"/>
    <col min="5" max="5" width="31.375" style="92" customWidth="1"/>
    <col min="6" max="6" width="42.375" style="92" customWidth="1"/>
    <col min="7" max="16384" width="11" style="92"/>
  </cols>
  <sheetData>
    <row r="1" spans="2:34" s="90" customFormat="1" ht="46.5" x14ac:dyDescent="0.25">
      <c r="C1" s="103" t="s">
        <v>9</v>
      </c>
      <c r="D1" s="103"/>
      <c r="E1" s="103"/>
      <c r="F1" s="103"/>
      <c r="G1" s="103"/>
    </row>
    <row r="2" spans="2:34" s="90" customFormat="1" ht="23.25" customHeight="1" x14ac:dyDescent="0.25"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</row>
    <row r="3" spans="2:34" s="90" customFormat="1" ht="11.25" customHeight="1" x14ac:dyDescent="0.25">
      <c r="B3" s="91"/>
    </row>
    <row r="4" spans="2:34" s="90" customFormat="1" ht="23.25" customHeight="1" x14ac:dyDescent="0.25"/>
    <row r="5" spans="2:34" ht="33" customHeight="1" x14ac:dyDescent="0.2">
      <c r="B5" s="93"/>
    </row>
    <row r="6" spans="2:34" ht="33" customHeight="1" x14ac:dyDescent="0.2">
      <c r="B6" s="93"/>
    </row>
    <row r="7" spans="2:34" s="94" customFormat="1" x14ac:dyDescent="0.25">
      <c r="B7" s="54" t="s">
        <v>200</v>
      </c>
      <c r="C7" s="55" t="s">
        <v>201</v>
      </c>
      <c r="D7" s="55" t="s">
        <v>202</v>
      </c>
      <c r="E7" s="29" t="s">
        <v>203</v>
      </c>
      <c r="F7" s="54" t="s">
        <v>204</v>
      </c>
    </row>
    <row r="8" spans="2:34" ht="18" customHeight="1" x14ac:dyDescent="0.25">
      <c r="B8" s="54" t="s">
        <v>205</v>
      </c>
      <c r="C8" s="61" t="s">
        <v>206</v>
      </c>
      <c r="D8" s="55"/>
      <c r="E8" s="54"/>
      <c r="F8" s="54"/>
    </row>
    <row r="9" spans="2:34" ht="18" customHeight="1" x14ac:dyDescent="0.25">
      <c r="B9" s="54" t="s">
        <v>206</v>
      </c>
      <c r="C9" s="61" t="s">
        <v>207</v>
      </c>
      <c r="D9" s="55"/>
      <c r="E9" s="54"/>
      <c r="F9" s="54"/>
    </row>
    <row r="10" spans="2:34" ht="18" customHeight="1" x14ac:dyDescent="0.25">
      <c r="B10" s="54" t="s">
        <v>207</v>
      </c>
      <c r="C10" s="61" t="s">
        <v>208</v>
      </c>
      <c r="D10" s="55"/>
      <c r="E10" s="54"/>
      <c r="F10" s="54"/>
    </row>
    <row r="11" spans="2:34" ht="18" customHeight="1" x14ac:dyDescent="0.25">
      <c r="B11" s="54" t="s">
        <v>208</v>
      </c>
      <c r="C11" s="61" t="s">
        <v>209</v>
      </c>
      <c r="D11" s="55"/>
      <c r="E11" s="54"/>
      <c r="F11" s="54"/>
    </row>
    <row r="12" spans="2:34" ht="18" customHeight="1" x14ac:dyDescent="0.25">
      <c r="B12" s="54" t="s">
        <v>209</v>
      </c>
      <c r="C12" s="61" t="s">
        <v>210</v>
      </c>
      <c r="D12" s="55"/>
      <c r="E12" s="54"/>
      <c r="F12" s="54"/>
    </row>
    <row r="13" spans="2:34" ht="18" customHeight="1" x14ac:dyDescent="0.25">
      <c r="B13" s="54" t="s">
        <v>210</v>
      </c>
      <c r="C13" s="61" t="s">
        <v>211</v>
      </c>
      <c r="D13" s="55"/>
      <c r="E13" s="54"/>
      <c r="F13" s="54"/>
    </row>
    <row r="14" spans="2:34" ht="18" customHeight="1" x14ac:dyDescent="0.25">
      <c r="B14" s="54" t="s">
        <v>211</v>
      </c>
      <c r="C14" s="61" t="s">
        <v>212</v>
      </c>
      <c r="D14" s="55"/>
      <c r="E14" s="54"/>
      <c r="F14" s="54"/>
    </row>
    <row r="15" spans="2:34" ht="18" customHeight="1" x14ac:dyDescent="0.25">
      <c r="B15" s="54"/>
      <c r="C15" s="61"/>
      <c r="D15" s="55"/>
      <c r="E15" s="54"/>
      <c r="F15" s="54"/>
    </row>
    <row r="16" spans="2:34" ht="18" customHeight="1" x14ac:dyDescent="0.25">
      <c r="B16" s="54"/>
      <c r="C16" s="55"/>
      <c r="D16" s="55"/>
      <c r="E16" s="29"/>
      <c r="F16" s="54"/>
    </row>
    <row r="17" spans="2:6" ht="18" customHeight="1" x14ac:dyDescent="0.25">
      <c r="B17" s="54"/>
      <c r="C17" s="61"/>
      <c r="D17" s="55"/>
      <c r="E17" s="54"/>
      <c r="F17" s="54"/>
    </row>
    <row r="18" spans="2:6" ht="18" customHeight="1" x14ac:dyDescent="0.25">
      <c r="B18" s="54"/>
      <c r="C18" s="61"/>
      <c r="D18" s="55"/>
      <c r="E18" s="54"/>
      <c r="F18" s="54"/>
    </row>
    <row r="19" spans="2:6" ht="18" customHeight="1" x14ac:dyDescent="0.25">
      <c r="B19" s="95"/>
      <c r="C19" s="96"/>
      <c r="D19" s="97"/>
      <c r="E19" s="97"/>
      <c r="F19" s="98"/>
    </row>
    <row r="20" spans="2:6" ht="18" customHeight="1" x14ac:dyDescent="0.25">
      <c r="B20" s="95"/>
      <c r="C20" s="96"/>
      <c r="D20" s="97"/>
      <c r="E20" s="97"/>
      <c r="F20" s="98"/>
    </row>
    <row r="21" spans="2:6" ht="18" customHeight="1" x14ac:dyDescent="0.25">
      <c r="B21" s="95"/>
      <c r="C21" s="96"/>
      <c r="D21" s="97"/>
      <c r="E21" s="97"/>
      <c r="F21" s="98"/>
    </row>
    <row r="22" spans="2:6" ht="18" customHeight="1" x14ac:dyDescent="0.25">
      <c r="B22" s="95"/>
      <c r="C22" s="96"/>
      <c r="D22" s="97"/>
      <c r="E22" s="97"/>
      <c r="F22" s="98"/>
    </row>
    <row r="23" spans="2:6" ht="18" customHeight="1" x14ac:dyDescent="0.25"/>
  </sheetData>
  <mergeCells count="2">
    <mergeCell ref="D2:AH2"/>
    <mergeCell ref="C1:G1"/>
  </mergeCells>
  <pageMargins left="0.7" right="0.7" top="0.75" bottom="0.75" header="0.3" footer="0.3"/>
  <drawing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TemplateFile" ma:contentTypeID="0x010100DE95A0C693CEB341887D38A4A2B58B45040072C752107C5A7B47AA91A1EE638E6F1F" ma:contentTypeVersion="55" ma:contentTypeDescription="Create a new document." ma:contentTypeScope="" ma:versionID="3c98c83416931a21d43ed007fda5e4dd">
  <xsd:schema xmlns:xsd="http://www.w3.org/2001/XMLSchema" xmlns:xs="http://www.w3.org/2001/XMLSchema" xmlns:p="http://schemas.microsoft.com/office/2006/metadata/properties" xmlns:ns2="2958f784-0ef9-4616-b22d-512a8cad1f0d" xmlns:ns3="fb5acd76-e9f3-4601-9d69-91f53ab96ae6" targetNamespace="http://schemas.microsoft.com/office/2006/metadata/properties" ma:root="true" ma:fieldsID="938018c4f46d99993d20879d4e9ddff8" ns2:_="" ns3:_="">
    <xsd:import namespace="2958f784-0ef9-4616-b22d-512a8cad1f0d"/>
    <xsd:import namespace="fb5acd76-e9f3-4601-9d69-91f53ab96ae6"/>
    <xsd:element name="properties">
      <xsd:complexType>
        <xsd:sequence>
          <xsd:element name="documentManagement">
            <xsd:complexType>
              <xsd:all>
                <xsd:element ref="ns2:AcquiredFrom" minOccurs="0"/>
                <xsd:element ref="ns2:UACurrentWords" minOccurs="0"/>
                <xsd:element ref="ns2:TPApplication" minOccurs="0"/>
                <xsd:element ref="ns2:ApprovalLog" minOccurs="0"/>
                <xsd:element ref="ns2:ApprovalStatus" minOccurs="0"/>
                <xsd:element ref="ns2:AssetStart" minOccurs="0"/>
                <xsd:element ref="ns2:AssetExpire" minOccurs="0"/>
                <xsd:element ref="ns2:AssetId" minOccurs="0"/>
                <xsd:element ref="ns2:IsSearchable" minOccurs="0"/>
                <xsd:element ref="ns2:AssetType" minOccurs="0"/>
                <xsd:element ref="ns2:APAuthor" minOccurs="0"/>
                <xsd:element ref="ns2:AverageRating" minOccurs="0"/>
                <xsd:element ref="ns2:BlockPublish" minOccurs="0"/>
                <xsd:element ref="ns2:BugNumber" minOccurs="0"/>
                <xsd:element ref="ns2:CampaignTagsTaxHTField0" minOccurs="0"/>
                <xsd:element ref="ns2:TPClientViewer" minOccurs="0"/>
                <xsd:element ref="ns2:ClipArtFilename" minOccurs="0"/>
                <xsd:element ref="ns2:TPCommandLine" minOccurs="0"/>
                <xsd:element ref="ns2:TPComponent" minOccurs="0"/>
                <xsd:element ref="ns2:ContentItem" minOccurs="0"/>
                <xsd:element ref="ns2:CrawlForDependencies" minOccurs="0"/>
                <xsd:element ref="ns2:CSXHash" minOccurs="0"/>
                <xsd:element ref="ns2:CSXSubmissionMarket" minOccurs="0"/>
                <xsd:element ref="ns2:CSXUpdate" minOccurs="0"/>
                <xsd:element ref="ns2:IntlLangReviewDate" minOccurs="0"/>
                <xsd:element ref="ns2:IsDeleted" minOccurs="0"/>
                <xsd:element ref="ns2:APDescription" minOccurs="0"/>
                <xsd:element ref="ns2:DirectSourceMarket" minOccurs="0"/>
                <xsd:element ref="ns2:Downloads" minOccurs="0"/>
                <xsd:element ref="ns2:DSATActionTaken" minOccurs="0"/>
                <xsd:element ref="ns2:APEditor" minOccurs="0"/>
                <xsd:element ref="ns2:EditorialStatus" minOccurs="0"/>
                <xsd:element ref="ns2:EditorialTags" minOccurs="0"/>
                <xsd:element ref="ns2:TPExecutable" minOccurs="0"/>
                <xsd:element ref="ns2:FeatureTagsTaxHTField0" minOccurs="0"/>
                <xsd:element ref="ns2:TPFriendlyName" minOccurs="0"/>
                <xsd:element ref="ns2:FriendlyTitle" minOccurs="0"/>
                <xsd:element ref="ns2:PrimaryImageGen" minOccurs="0"/>
                <xsd:element ref="ns2:HandoffToMSDN" minOccurs="0"/>
                <xsd:element ref="ns2:InProjectListLookup" minOccurs="0"/>
                <xsd:element ref="ns2:TPInstallLocation" minOccurs="0"/>
                <xsd:element ref="ns2:InternalTagsTaxHTField0" minOccurs="0"/>
                <xsd:element ref="ns2:IntlLangReview" minOccurs="0"/>
                <xsd:element ref="ns2:IntlLangReviewer" minOccurs="0"/>
                <xsd:element ref="ns2:MarketSpecific" minOccurs="0"/>
                <xsd:element ref="ns2:LastCompleteVersionLookup" minOccurs="0"/>
                <xsd:element ref="ns2:LastHandOff" minOccurs="0"/>
                <xsd:element ref="ns2:LastModifiedDateTime" minOccurs="0"/>
                <xsd:element ref="ns2:LastPreviewErrorLookup" minOccurs="0"/>
                <xsd:element ref="ns2:LastPreviewResultLookup" minOccurs="0"/>
                <xsd:element ref="ns2:LastPreviewAttemptDateLookup" minOccurs="0"/>
                <xsd:element ref="ns2:LastPreviewedByLookup" minOccurs="0"/>
                <xsd:element ref="ns2:LastPreviewTimeLookup" minOccurs="0"/>
                <xsd:element ref="ns2:LastPreviewVersionLookup" minOccurs="0"/>
                <xsd:element ref="ns2:LastPublishErrorLookup" minOccurs="0"/>
                <xsd:element ref="ns2:LastPublishResultLookup" minOccurs="0"/>
                <xsd:element ref="ns2:LastPublishAttemptDateLookup" minOccurs="0"/>
                <xsd:element ref="ns2:LastPublishedByLookup" minOccurs="0"/>
                <xsd:element ref="ns2:LastPublishTimeLookup" minOccurs="0"/>
                <xsd:element ref="ns2:LastPublishVersionLookup" minOccurs="0"/>
                <xsd:element ref="ns2:TPLaunchHelpLinkType" minOccurs="0"/>
                <xsd:element ref="ns2:LegacyData" minOccurs="0"/>
                <xsd:element ref="ns2:TPLaunchHelpLink" minOccurs="0"/>
                <xsd:element ref="ns2:LocComments" minOccurs="0"/>
                <xsd:element ref="ns2:LocLastLocAttemptVersionLookup" minOccurs="0"/>
                <xsd:element ref="ns2:LocLastLocAttemptVersionTypeLookup" minOccurs="0"/>
                <xsd:element ref="ns2:LocManualTestRequired" minOccurs="0"/>
                <xsd:element ref="ns2:LocMarketGroupTiers2" minOccurs="0"/>
                <xsd:element ref="ns2:LocNewPublishedVersionLookup" minOccurs="0"/>
                <xsd:element ref="ns2:LocOverallHandbackStatusLookup" minOccurs="0"/>
                <xsd:element ref="ns2:LocOverallLocStatusLookup" minOccurs="0"/>
                <xsd:element ref="ns2:LocOverallPreviewStatusLookup" minOccurs="0"/>
                <xsd:element ref="ns2:LocOverallPublishStatusLookup" minOccurs="0"/>
                <xsd:element ref="ns2:IntlLocPriority" minOccurs="0"/>
                <xsd:element ref="ns2:LocProcessedForHandoffsLookup" minOccurs="0"/>
                <xsd:element ref="ns2:LocProcessedForMarketsLookup" minOccurs="0"/>
                <xsd:element ref="ns2:LocPublishedDependentAssetsLookup" minOccurs="0"/>
                <xsd:element ref="ns2:LocPublishedLinkedAssetsLookup" minOccurs="0"/>
                <xsd:element ref="ns2:LocRecommendedHandoff" minOccurs="0"/>
                <xsd:element ref="ns2:LocalizationTagsTaxHTField0" minOccurs="0"/>
                <xsd:element ref="ns2:MachineTranslated" minOccurs="0"/>
                <xsd:element ref="ns2:Manager" minOccurs="0"/>
                <xsd:element ref="ns2:Markets" minOccurs="0"/>
                <xsd:element ref="ns2:Milestone" minOccurs="0"/>
                <xsd:element ref="ns2:TPNamespace" minOccurs="0"/>
                <xsd:element ref="ns2:NumericId" minOccurs="0"/>
                <xsd:element ref="ns2:NumOfRatingsLookup" minOccurs="0"/>
                <xsd:element ref="ns2:OOCacheId" minOccurs="0"/>
                <xsd:element ref="ns2:OpenTemplate" minOccurs="0"/>
                <xsd:element ref="ns2:OriginAsset" minOccurs="0"/>
                <xsd:element ref="ns2:OriginalRelease" minOccurs="0"/>
                <xsd:element ref="ns2:OriginalSourceMarket" minOccurs="0"/>
                <xsd:element ref="ns2:OutputCachingOn" minOccurs="0"/>
                <xsd:element ref="ns2:ParentAssetId" minOccurs="0"/>
                <xsd:element ref="ns2:PlannedPubDate" minOccurs="0"/>
                <xsd:element ref="ns2:PolicheckWords" minOccurs="0"/>
                <xsd:element ref="ns2:BusinessGroup" minOccurs="0"/>
                <xsd:element ref="ns2:UAProjectedTotalWords" minOccurs="0"/>
                <xsd:element ref="ns2:Provider" minOccurs="0"/>
                <xsd:element ref="ns2:Providers" minOccurs="0"/>
                <xsd:element ref="ns2:PublishStatusLookup" minOccurs="0"/>
                <xsd:element ref="ns2:PublishTargets" minOccurs="0"/>
                <xsd:element ref="ns2:RecommendationsModifier" minOccurs="0"/>
                <xsd:element ref="ns2:ArtSampleDocs" minOccurs="0"/>
                <xsd:element ref="ns2:ScenarioTagsTaxHTField0" minOccurs="0"/>
                <xsd:element ref="ns2:ShowIn" minOccurs="0"/>
                <xsd:element ref="ns2:SourceTitle" minOccurs="0"/>
                <xsd:element ref="ns2:CSXSubmissionDate" minOccurs="0"/>
                <xsd:element ref="ns2:SubmitterId" minOccurs="0"/>
                <xsd:element ref="ns2:TaxCatchAll" minOccurs="0"/>
                <xsd:element ref="ns2:TaxCatchAllLabel" minOccurs="0"/>
                <xsd:element ref="ns2:TemplateStatus" minOccurs="0"/>
                <xsd:element ref="ns2:TemplateTemplateType" minOccurs="0"/>
                <xsd:element ref="ns2:ThumbnailAssetId" minOccurs="0"/>
                <xsd:element ref="ns2:TimesCloned" minOccurs="0"/>
                <xsd:element ref="ns2:TrustLevel" minOccurs="0"/>
                <xsd:element ref="ns2:UALocComments" minOccurs="0"/>
                <xsd:element ref="ns2:UALocRecommendation" minOccurs="0"/>
                <xsd:element ref="ns2:UANotes" minOccurs="0"/>
                <xsd:element ref="ns2:TPAppVersion" minOccurs="0"/>
                <xsd:element ref="ns2:VoteCount" minOccurs="0"/>
                <xsd:element ref="ns3:Description0" minOccurs="0"/>
                <xsd:element ref="ns3:Componen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58f784-0ef9-4616-b22d-512a8cad1f0d" elementFormDefault="qualified">
    <xsd:import namespace="http://schemas.microsoft.com/office/2006/documentManagement/types"/>
    <xsd:import namespace="http://schemas.microsoft.com/office/infopath/2007/PartnerControls"/>
    <xsd:element name="AcquiredFrom" ma:index="1" nillable="true" ma:displayName="Acquired From" ma:default="Internal MS" ma:internalName="AcquiredFrom" ma:readOnly="false">
      <xsd:simpleType>
        <xsd:restriction base="dms:Choice">
          <xsd:enumeration value="Internal MS"/>
          <xsd:enumeration value="Community"/>
          <xsd:enumeration value="MVP"/>
          <xsd:enumeration value="Publisher"/>
          <xsd:enumeration value="Partner"/>
          <xsd:enumeration value="None"/>
        </xsd:restriction>
      </xsd:simpleType>
    </xsd:element>
    <xsd:element name="UACurrentWords" ma:index="2" nillable="true" ma:displayName="Actual Word Count" ma:default="" ma:internalName="UACurrentWords" ma:readOnly="false">
      <xsd:simpleType>
        <xsd:restriction base="dms:Unknown"/>
      </xsd:simpleType>
    </xsd:element>
    <xsd:element name="TPApplication" ma:index="3" nillable="true" ma:displayName="Application to Open Template With" ma:default="" ma:internalName="TPApplication">
      <xsd:simpleType>
        <xsd:restriction base="dms:Text"/>
      </xsd:simpleType>
    </xsd:element>
    <xsd:element name="ApprovalLog" ma:index="4" nillable="true" ma:displayName="Approval Log" ma:default="" ma:hidden="true" ma:internalName="ApprovalLog" ma:readOnly="false">
      <xsd:simpleType>
        <xsd:restriction base="dms:Note"/>
      </xsd:simpleType>
    </xsd:element>
    <xsd:element name="ApprovalStatus" ma:index="5" nillable="true" ma:displayName="Approval Status" ma:default="InProgress" ma:internalName="ApprovalStatus" ma:readOnly="false">
      <xsd:simpleType>
        <xsd:restriction base="dms:Choice">
          <xsd:enumeration value="InProgress"/>
          <xsd:enumeration value="Rejected"/>
          <xsd:enumeration value="Questionable"/>
          <xsd:enumeration value="ApprovedAutomatic"/>
          <xsd:enumeration value="ApprovedManual"/>
          <xsd:enumeration value="On Hold"/>
          <xsd:enumeration value="Needs Review"/>
          <xsd:enumeration value="A Violation"/>
          <xsd:enumeration value="Unpublished Violation"/>
        </xsd:restriction>
      </xsd:simpleType>
    </xsd:element>
    <xsd:element name="AssetStart" ma:index="6" nillable="true" ma:displayName="Asset Begin Date" ma:default="[Today]" ma:internalName="AssetStart" ma:readOnly="false">
      <xsd:simpleType>
        <xsd:restriction base="dms:DateTime"/>
      </xsd:simpleType>
    </xsd:element>
    <xsd:element name="AssetExpire" ma:index="7" nillable="true" ma:displayName="Asset End Date" ma:default="2029-01-01T00:00:00Z" ma:internalName="AssetExpire" ma:readOnly="false">
      <xsd:simpleType>
        <xsd:restriction base="dms:DateTime"/>
      </xsd:simpleType>
    </xsd:element>
    <xsd:element name="AssetId" ma:index="8" nillable="true" ma:displayName="Asset ID" ma:default="" ma:indexed="true" ma:internalName="AssetId" ma:readOnly="false">
      <xsd:simpleType>
        <xsd:restriction base="dms:Text">
          <xsd:maxLength value="255"/>
        </xsd:restriction>
      </xsd:simpleType>
    </xsd:element>
    <xsd:element name="IsSearchable" ma:index="9" nillable="true" ma:displayName="Asset Searchable?" ma:default="true" ma:internalName="IsSearchable" ma:readOnly="false">
      <xsd:simpleType>
        <xsd:restriction base="dms:Boolean"/>
      </xsd:simpleType>
    </xsd:element>
    <xsd:element name="AssetType" ma:index="10" nillable="true" ma:displayName="Asset Type" ma:default="" ma:internalName="AssetType" ma:readOnly="false">
      <xsd:simpleType>
        <xsd:restriction base="dms:Unknown"/>
      </xsd:simpleType>
    </xsd:element>
    <xsd:element name="APAuthor" ma:index="11" nillable="true" ma:displayName="Author" ma:default="" ma:list="UserInfo" ma:internalName="APAuth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verageRating" ma:index="12" nillable="true" ma:displayName="Average Rating" ma:internalName="AverageRating" ma:readOnly="false">
      <xsd:simpleType>
        <xsd:restriction base="dms:Text"/>
      </xsd:simpleType>
    </xsd:element>
    <xsd:element name="BlockPublish" ma:index="13" nillable="true" ma:displayName="Block from Publishing?" ma:default="" ma:internalName="BlockPublish" ma:readOnly="false">
      <xsd:simpleType>
        <xsd:restriction base="dms:Boolean"/>
      </xsd:simpleType>
    </xsd:element>
    <xsd:element name="BugNumber" ma:index="14" nillable="true" ma:displayName="Bug Number" ma:default="" ma:internalName="BugNumber" ma:readOnly="false">
      <xsd:simpleType>
        <xsd:restriction base="dms:Text"/>
      </xsd:simpleType>
    </xsd:element>
    <xsd:element name="CampaignTagsTaxHTField0" ma:index="16" nillable="true" ma:taxonomy="true" ma:internalName="CampaignTagsTaxHTField0" ma:taxonomyFieldName="CampaignTags" ma:displayName="Campaigns" ma:readOnly="false" ma:default="" ma:fieldId="{ca69c71e-a029-4733-aca1-cabc27411b08}" ma:taxonomyMulti="true" ma:sspId="8f79753a-75d3-41f5-8ca3-40b843941b4f" ma:termSetId="ca0e50d4-faa1-44ce-961e-bb1441c60e6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ClientViewer" ma:index="17" nillable="true" ma:displayName="Client Viewer" ma:default="" ma:internalName="TPClientViewer">
      <xsd:simpleType>
        <xsd:restriction base="dms:Text"/>
      </xsd:simpleType>
    </xsd:element>
    <xsd:element name="ClipArtFilename" ma:index="18" nillable="true" ma:displayName="Clip Art Name" ma:default="" ma:internalName="ClipArtFilename" ma:readOnly="false">
      <xsd:simpleType>
        <xsd:restriction base="dms:Text"/>
      </xsd:simpleType>
    </xsd:element>
    <xsd:element name="TPCommandLine" ma:index="19" nillable="true" ma:displayName="Command Line" ma:default="" ma:internalName="TPCommandLine">
      <xsd:simpleType>
        <xsd:restriction base="dms:Text"/>
      </xsd:simpleType>
    </xsd:element>
    <xsd:element name="TPComponent" ma:index="20" nillable="true" ma:displayName="Component" ma:default="" ma:internalName="TPComponent">
      <xsd:simpleType>
        <xsd:restriction base="dms:Text"/>
      </xsd:simpleType>
    </xsd:element>
    <xsd:element name="ContentItem" ma:index="21" nillable="true" ma:displayName="Content Item" ma:default="" ma:hidden="true" ma:internalName="ContentItem" ma:readOnly="false">
      <xsd:simpleType>
        <xsd:restriction base="dms:Unknown"/>
      </xsd:simpleType>
    </xsd:element>
    <xsd:element name="CrawlForDependencies" ma:index="23" nillable="true" ma:displayName="Crawl for Dependencies?" ma:default="true" ma:internalName="CrawlForDependencies" ma:readOnly="false">
      <xsd:simpleType>
        <xsd:restriction base="dms:Boolean"/>
      </xsd:simpleType>
    </xsd:element>
    <xsd:element name="CSXHash" ma:index="26" nillable="true" ma:displayName="CSX Hash" ma:default="" ma:indexed="true" ma:internalName="CSXHash" ma:readOnly="false">
      <xsd:simpleType>
        <xsd:restriction base="dms:Text"/>
      </xsd:simpleType>
    </xsd:element>
    <xsd:element name="CSXSubmissionMarket" ma:index="27" nillable="true" ma:displayName="CSX Submission Market" ma:default="" ma:list="{8D80075B-F8CE-48D6-9BD2-D195F7E115A9}" ma:internalName="CSXSubmissionMarket" ma:readOnly="false" ma:showField="MarketName" ma:web="2958f784-0ef9-4616-b22d-512a8cad1f0d">
      <xsd:simpleType>
        <xsd:restriction base="dms:Lookup"/>
      </xsd:simpleType>
    </xsd:element>
    <xsd:element name="CSXUpdate" ma:index="28" nillable="true" ma:displayName="CSX Updated?" ma:default="false" ma:internalName="CSXUpdate" ma:readOnly="false">
      <xsd:simpleType>
        <xsd:restriction base="dms:Boolean"/>
      </xsd:simpleType>
    </xsd:element>
    <xsd:element name="IntlLangReviewDate" ma:index="29" nillable="true" ma:displayName="Date to Complete Intl QA" ma:default="" ma:internalName="IntlLangReviewDate" ma:readOnly="false">
      <xsd:simpleType>
        <xsd:restriction base="dms:DateTime"/>
      </xsd:simpleType>
    </xsd:element>
    <xsd:element name="IsDeleted" ma:index="30" nillable="true" ma:displayName="Deleted?" ma:default="" ma:internalName="IsDeleted" ma:readOnly="false">
      <xsd:simpleType>
        <xsd:restriction base="dms:Boolean"/>
      </xsd:simpleType>
    </xsd:element>
    <xsd:element name="APDescription" ma:index="31" nillable="true" ma:displayName="Description" ma:default="" ma:internalName="APDescription" ma:readOnly="false">
      <xsd:simpleType>
        <xsd:restriction base="dms:Note"/>
      </xsd:simpleType>
    </xsd:element>
    <xsd:element name="DirectSourceMarket" ma:index="32" nillable="true" ma:displayName="Direct Source Market Group" ma:default="" ma:internalName="DirectSourceMarket" ma:readOnly="false">
      <xsd:simpleType>
        <xsd:restriction base="dms:Text"/>
      </xsd:simpleType>
    </xsd:element>
    <xsd:element name="Downloads" ma:index="33" nillable="true" ma:displayName="Downloads" ma:default="0" ma:hidden="true" ma:internalName="Downloads" ma:readOnly="false">
      <xsd:simpleType>
        <xsd:restriction base="dms:Unknown"/>
      </xsd:simpleType>
    </xsd:element>
    <xsd:element name="DSATActionTaken" ma:index="34" nillable="true" ma:displayName="DSAT Action Taken" ma:default="" ma:internalName="DSATActionTaken" ma:readOnly="false">
      <xsd:simpleType>
        <xsd:restriction base="dms:Choice">
          <xsd:enumeration value="Best Bets"/>
          <xsd:enumeration value="Expire"/>
          <xsd:enumeration value="Hide"/>
          <xsd:enumeration value="None"/>
        </xsd:restriction>
      </xsd:simpleType>
    </xsd:element>
    <xsd:element name="APEditor" ma:index="35" nillable="true" ma:displayName="Editor" ma:default="" ma:list="UserInfo" ma:internalName="APEditor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ialStatus" ma:index="36" nillable="true" ma:displayName="Editorial Status" ma:default="" ma:internalName="EditorialStatus" ma:readOnly="false">
      <xsd:simpleType>
        <xsd:restriction base="dms:Unknown"/>
      </xsd:simpleType>
    </xsd:element>
    <xsd:element name="EditorialTags" ma:index="37" nillable="true" ma:displayName="Editorial Tags" ma:default="" ma:internalName="EditorialTags">
      <xsd:simpleType>
        <xsd:restriction base="dms:Unknown"/>
      </xsd:simpleType>
    </xsd:element>
    <xsd:element name="TPExecutable" ma:index="38" nillable="true" ma:displayName="Executable" ma:default="" ma:internalName="TPExecutable">
      <xsd:simpleType>
        <xsd:restriction base="dms:Text"/>
      </xsd:simpleType>
    </xsd:element>
    <xsd:element name="FeatureTagsTaxHTField0" ma:index="40" nillable="true" ma:taxonomy="true" ma:internalName="FeatureTagsTaxHTField0" ma:taxonomyFieldName="FeatureTags" ma:displayName="Features" ma:readOnly="false" ma:default="" ma:fieldId="{9327d1a0-1a14-4b12-a74c-0f320f972977}" ma:taxonomyMulti="true" ma:sspId="8f79753a-75d3-41f5-8ca3-40b843941b4f" ma:termSetId="f1ab6845-967d-4854-a0ba-4ec07f0f811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PFriendlyName" ma:index="41" nillable="true" ma:displayName="Friendly Name" ma:default="" ma:internalName="TPFriendlyName">
      <xsd:simpleType>
        <xsd:restriction base="dms:Text"/>
      </xsd:simpleType>
    </xsd:element>
    <xsd:element name="FriendlyTitle" ma:index="42" nillable="true" ma:displayName="Friendly Title" ma:default="" ma:description="Shorter title to be used when displaying search results" ma:internalName="FriendlyTitle" ma:readOnly="false">
      <xsd:simpleType>
        <xsd:restriction base="dms:Text"/>
      </xsd:simpleType>
    </xsd:element>
    <xsd:element name="PrimaryImageGen" ma:index="43" nillable="true" ma:displayName="Generate Images?" ma:default="true" ma:internalName="PrimaryImageGen">
      <xsd:simpleType>
        <xsd:restriction base="dms:Boolean"/>
      </xsd:simpleType>
    </xsd:element>
    <xsd:element name="HandoffToMSDN" ma:index="44" nillable="true" ma:displayName="Handoff To MSDN Date" ma:default="" ma:internalName="HandoffToMSDN" ma:readOnly="false">
      <xsd:simpleType>
        <xsd:restriction base="dms:DateTime"/>
      </xsd:simpleType>
    </xsd:element>
    <xsd:element name="InProjectListLookup" ma:index="45" nillable="true" ma:displayName="InProjectListLookup" ma:list="{1F044C38-11A0-4051-9DF8-A3AFA85E16DC}" ma:internalName="InProjectListLookup" ma:readOnly="true" ma:showField="InProjectList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InstallLocation" ma:index="46" nillable="true" ma:displayName="Install Location" ma:default="" ma:internalName="TPInstallLocation">
      <xsd:simpleType>
        <xsd:restriction base="dms:Text"/>
      </xsd:simpleType>
    </xsd:element>
    <xsd:element name="InternalTagsTaxHTField0" ma:index="48" nillable="true" ma:taxonomy="true" ma:internalName="InternalTagsTaxHTField0" ma:taxonomyFieldName="InternalTags" ma:displayName="Internal Tags" ma:readOnly="false" ma:default="" ma:fieldId="{3b364bcb-a06e-4da1-8475-f5243c3236b2}" ma:taxonomyMulti="true" ma:sspId="8f79753a-75d3-41f5-8ca3-40b843941b4f" ma:termSetId="82b6639e-f7fc-4c18-ad2d-003a6e70776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IntlLangReview" ma:index="49" nillable="true" ma:displayName="Intl Lang QA Review Required?" ma:default="" ma:internalName="IntlLangReview" ma:readOnly="false">
      <xsd:simpleType>
        <xsd:restriction base="dms:Boolean"/>
      </xsd:simpleType>
    </xsd:element>
    <xsd:element name="IntlLangReviewer" ma:index="50" nillable="true" ma:displayName="Intl Lang QA Reviewer" ma:default="" ma:internalName="IntlLangReviewer" ma:readOnly="false">
      <xsd:simpleType>
        <xsd:restriction base="dms:Text"/>
      </xsd:simpleType>
    </xsd:element>
    <xsd:element name="MarketSpecific" ma:index="51" nillable="true" ma:displayName="Is Market Specific?" ma:default="" ma:internalName="MarketSpecific" ma:readOnly="false">
      <xsd:simpleType>
        <xsd:restriction base="dms:Boolean"/>
      </xsd:simpleType>
    </xsd:element>
    <xsd:element name="LastCompleteVersionLookup" ma:index="52" nillable="true" ma:displayName="Last Complete Version Lookup" ma:default="" ma:list="{1F044C38-11A0-4051-9DF8-A3AFA85E16DC}" ma:internalName="LastCompleteVersionLookup" ma:readOnly="true" ma:showField="LastCompleteVersion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HandOff" ma:index="53" nillable="true" ma:displayName="Last Hand-off" ma:default="" ma:internalName="LastHandOff" ma:readOnly="false">
      <xsd:simpleType>
        <xsd:restriction base="dms:DateTime"/>
      </xsd:simpleType>
    </xsd:element>
    <xsd:element name="LastModifiedDateTime" ma:index="54" nillable="true" ma:displayName="Last Modified Date" ma:default="" ma:internalName="LastModifiedDateTime" ma:readOnly="false">
      <xsd:simpleType>
        <xsd:restriction base="dms:DateTime"/>
      </xsd:simpleType>
    </xsd:element>
    <xsd:element name="LastPreviewErrorLookup" ma:index="55" nillable="true" ma:displayName="Last Preview Attempt Error" ma:default="" ma:list="{1F044C38-11A0-4051-9DF8-A3AFA85E16DC}" ma:internalName="LastPreviewErrorLookup" ma:readOnly="true" ma:showField="LastPreviewError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ResultLookup" ma:index="56" nillable="true" ma:displayName="Last Preview Attempt Result" ma:default="" ma:list="{1F044C38-11A0-4051-9DF8-A3AFA85E16DC}" ma:internalName="LastPreviewResultLookup" ma:readOnly="true" ma:showField="LastPreviewResult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AttemptDateLookup" ma:index="57" nillable="true" ma:displayName="Last Preview Attempted On" ma:default="" ma:list="{1F044C38-11A0-4051-9DF8-A3AFA85E16DC}" ma:internalName="LastPreviewAttemptDateLookup" ma:readOnly="true" ma:showField="LastPreviewAttemptDate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edByLookup" ma:index="58" nillable="true" ma:displayName="Last Previewed By" ma:default="" ma:list="{1F044C38-11A0-4051-9DF8-A3AFA85E16DC}" ma:internalName="LastPreviewedByLookup" ma:readOnly="true" ma:showField="LastPreviewedBy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TimeLookup" ma:index="59" nillable="true" ma:displayName="Last Previewed Date" ma:default="" ma:list="{1F044C38-11A0-4051-9DF8-A3AFA85E16DC}" ma:internalName="LastPreviewTimeLookup" ma:readOnly="true" ma:showField="LastPreviewTime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reviewVersionLookup" ma:index="60" nillable="true" ma:displayName="Last Previewed Version" ma:default="" ma:list="{1F044C38-11A0-4051-9DF8-A3AFA85E16DC}" ma:internalName="LastPreviewVersionLookup" ma:readOnly="true" ma:showField="LastPreviewVersion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rrorLookup" ma:index="61" nillable="true" ma:displayName="Last Publish Attempt Error" ma:default="" ma:list="{1F044C38-11A0-4051-9DF8-A3AFA85E16DC}" ma:internalName="LastPublishErrorLookup" ma:readOnly="true" ma:showField="LastPublishError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ResultLookup" ma:index="62" nillable="true" ma:displayName="Last Publish Attempt Result" ma:default="" ma:list="{1F044C38-11A0-4051-9DF8-A3AFA85E16DC}" ma:internalName="LastPublishResultLookup" ma:readOnly="true" ma:showField="LastPublishResult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AttemptDateLookup" ma:index="63" nillable="true" ma:displayName="Last Publish Attempted On" ma:default="" ma:list="{1F044C38-11A0-4051-9DF8-A3AFA85E16DC}" ma:internalName="LastPublishAttemptDateLookup" ma:readOnly="true" ma:showField="LastPublishAttemptDate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edByLookup" ma:index="64" nillable="true" ma:displayName="Last Published By" ma:default="" ma:list="{1F044C38-11A0-4051-9DF8-A3AFA85E16DC}" ma:internalName="LastPublishedByLookup" ma:readOnly="true" ma:showField="LastPublishedBy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TimeLookup" ma:index="65" nillable="true" ma:displayName="Last Published Date" ma:default="" ma:list="{1F044C38-11A0-4051-9DF8-A3AFA85E16DC}" ma:internalName="LastPublishTimeLookup" ma:readOnly="true" ma:showField="LastPublishTime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astPublishVersionLookup" ma:index="66" nillable="true" ma:displayName="Last Published Version" ma:default="" ma:list="{1F044C38-11A0-4051-9DF8-A3AFA85E16DC}" ma:internalName="LastPublishVersionLookup" ma:readOnly="true" ma:showField="LastPublishVersion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PLaunchHelpLinkType" ma:index="67" nillable="true" ma:displayName="Launch Help Link Type" ma:default="Template" ma:internalName="TPLaunchHelpLinkType">
      <xsd:simpleType>
        <xsd:restriction base="dms:Choice">
          <xsd:enumeration value="Template"/>
          <xsd:enumeration value="Training"/>
          <xsd:enumeration value="URL"/>
          <xsd:enumeration value="None"/>
        </xsd:restriction>
      </xsd:simpleType>
    </xsd:element>
    <xsd:element name="LegacyData" ma:index="68" nillable="true" ma:displayName="Legacy Data" ma:default="" ma:internalName="LegacyData" ma:readOnly="false">
      <xsd:simpleType>
        <xsd:restriction base="dms:Note"/>
      </xsd:simpleType>
    </xsd:element>
    <xsd:element name="TPLaunchHelpLink" ma:index="69" nillable="true" ma:displayName="Link to Launch Help Topic" ma:default="" ma:internalName="TPLaunchHelpLink">
      <xsd:simpleType>
        <xsd:restriction base="dms:Text"/>
      </xsd:simpleType>
    </xsd:element>
    <xsd:element name="LocComments" ma:index="70" nillable="true" ma:displayName="Loc Approval Comments" ma:default="" ma:internalName="LocComments" ma:readOnly="false">
      <xsd:simpleType>
        <xsd:restriction base="dms:Note"/>
      </xsd:simpleType>
    </xsd:element>
    <xsd:element name="LocLastLocAttemptVersionLookup" ma:index="71" nillable="true" ma:displayName="Loc Last Loc Attempt Version" ma:default="" ma:list="{AC64899A-88C0-4725-BCFC-902FA402DE74}" ma:internalName="LocLastLocAttemptVersionLookup" ma:readOnly="false" ma:showField="LastLocAttemptVersion" ma:web="2958f784-0ef9-4616-b22d-512a8cad1f0d">
      <xsd:simpleType>
        <xsd:restriction base="dms:Lookup"/>
      </xsd:simpleType>
    </xsd:element>
    <xsd:element name="LocLastLocAttemptVersionTypeLookup" ma:index="72" nillable="true" ma:displayName="Loc Last Loc Attempt Version Type" ma:default="" ma:list="{AC64899A-88C0-4725-BCFC-902FA402DE74}" ma:internalName="LocLastLocAttemptVersionTypeLookup" ma:readOnly="true" ma:showField="LastLocAttemptVersionType" ma:web="2958f784-0ef9-4616-b22d-512a8cad1f0d">
      <xsd:simpleType>
        <xsd:restriction base="dms:Lookup"/>
      </xsd:simpleType>
    </xsd:element>
    <xsd:element name="LocManualTestRequired" ma:index="73" nillable="true" ma:displayName="Loc Manual Test Required" ma:default="" ma:internalName="LocManualTestRequired" ma:readOnly="false">
      <xsd:simpleType>
        <xsd:restriction base="dms:Boolean"/>
      </xsd:simpleType>
    </xsd:element>
    <xsd:element name="LocMarketGroupTiers2" ma:index="74" nillable="true" ma:displayName="Loc Market Group Tiers" ma:internalName="LocMarketGroupTiers2" ma:readOnly="false">
      <xsd:simpleType>
        <xsd:restriction base="dms:Unknown"/>
      </xsd:simpleType>
    </xsd:element>
    <xsd:element name="LocNewPublishedVersionLookup" ma:index="75" nillable="true" ma:displayName="Loc New Published Version Lookup" ma:default="" ma:list="{AC64899A-88C0-4725-BCFC-902FA402DE74}" ma:internalName="LocNewPublishedVersionLookup" ma:readOnly="true" ma:showField="NewPublishedVersion" ma:web="2958f784-0ef9-4616-b22d-512a8cad1f0d">
      <xsd:simpleType>
        <xsd:restriction base="dms:Lookup"/>
      </xsd:simpleType>
    </xsd:element>
    <xsd:element name="LocOverallHandbackStatusLookup" ma:index="76" nillable="true" ma:displayName="Loc Overall Handback Status" ma:default="" ma:list="{AC64899A-88C0-4725-BCFC-902FA402DE74}" ma:internalName="LocOverallHandbackStatusLookup" ma:readOnly="true" ma:showField="OverallHandbackStatus" ma:web="2958f784-0ef9-4616-b22d-512a8cad1f0d">
      <xsd:simpleType>
        <xsd:restriction base="dms:Lookup"/>
      </xsd:simpleType>
    </xsd:element>
    <xsd:element name="LocOverallLocStatusLookup" ma:index="77" nillable="true" ma:displayName="Loc Overall Localize Status" ma:default="" ma:list="{AC64899A-88C0-4725-BCFC-902FA402DE74}" ma:internalName="LocOverallLocStatusLookup" ma:readOnly="true" ma:showField="OverallLocStatus" ma:web="2958f784-0ef9-4616-b22d-512a8cad1f0d">
      <xsd:simpleType>
        <xsd:restriction base="dms:Lookup"/>
      </xsd:simpleType>
    </xsd:element>
    <xsd:element name="LocOverallPreviewStatusLookup" ma:index="78" nillable="true" ma:displayName="Loc Overall Preview Status" ma:default="" ma:list="{AC64899A-88C0-4725-BCFC-902FA402DE74}" ma:internalName="LocOverallPreviewStatusLookup" ma:readOnly="true" ma:showField="OverallPreviewStatus" ma:web="2958f784-0ef9-4616-b22d-512a8cad1f0d">
      <xsd:simpleType>
        <xsd:restriction base="dms:Lookup"/>
      </xsd:simpleType>
    </xsd:element>
    <xsd:element name="LocOverallPublishStatusLookup" ma:index="79" nillable="true" ma:displayName="Loc Overall Publish Status" ma:default="" ma:list="{AC64899A-88C0-4725-BCFC-902FA402DE74}" ma:internalName="LocOverallPublishStatusLookup" ma:readOnly="true" ma:showField="OverallPublishStatus" ma:web="2958f784-0ef9-4616-b22d-512a8cad1f0d">
      <xsd:simpleType>
        <xsd:restriction base="dms:Lookup"/>
      </xsd:simpleType>
    </xsd:element>
    <xsd:element name="IntlLocPriority" ma:index="80" nillable="true" ma:displayName="Loc Priority" ma:default="" ma:internalName="IntlLocPriority" ma:readOnly="false">
      <xsd:simpleType>
        <xsd:restriction base="dms:Unknown"/>
      </xsd:simpleType>
    </xsd:element>
    <xsd:element name="LocProcessedForHandoffsLookup" ma:index="81" nillable="true" ma:displayName="Loc Processed For Handoffs" ma:default="" ma:list="{AC64899A-88C0-4725-BCFC-902FA402DE74}" ma:internalName="LocProcessedForHandoffsLookup" ma:readOnly="true" ma:showField="ProcessedForHandoffs" ma:web="2958f784-0ef9-4616-b22d-512a8cad1f0d">
      <xsd:simpleType>
        <xsd:restriction base="dms:Lookup"/>
      </xsd:simpleType>
    </xsd:element>
    <xsd:element name="LocProcessedForMarketsLookup" ma:index="82" nillable="true" ma:displayName="Loc Processed For Markets" ma:default="" ma:list="{AC64899A-88C0-4725-BCFC-902FA402DE74}" ma:internalName="LocProcessedForMarketsLookup" ma:readOnly="true" ma:showField="ProcessedForMarkets" ma:web="2958f784-0ef9-4616-b22d-512a8cad1f0d">
      <xsd:simpleType>
        <xsd:restriction base="dms:Lookup"/>
      </xsd:simpleType>
    </xsd:element>
    <xsd:element name="LocPublishedDependentAssetsLookup" ma:index="83" nillable="true" ma:displayName="Loc Published Dependent Assets" ma:default="" ma:list="{AC64899A-88C0-4725-BCFC-902FA402DE74}" ma:internalName="LocPublishedDependentAssetsLookup" ma:readOnly="true" ma:showField="PublishedDependentAssets" ma:web="2958f784-0ef9-4616-b22d-512a8cad1f0d">
      <xsd:simpleType>
        <xsd:restriction base="dms:Lookup"/>
      </xsd:simpleType>
    </xsd:element>
    <xsd:element name="LocPublishedLinkedAssetsLookup" ma:index="84" nillable="true" ma:displayName="Loc Published Linked Assets" ma:default="" ma:list="{AC64899A-88C0-4725-BCFC-902FA402DE74}" ma:internalName="LocPublishedLinkedAssetsLookup" ma:readOnly="true" ma:showField="PublishedLinkedAssets" ma:web="2958f784-0ef9-4616-b22d-512a8cad1f0d">
      <xsd:simpleType>
        <xsd:restriction base="dms:Lookup"/>
      </xsd:simpleType>
    </xsd:element>
    <xsd:element name="LocRecommendedHandoff" ma:index="85" nillable="true" ma:displayName="Loc Recommended Handoff" ma:default="" ma:indexed="true" ma:internalName="LocRecommendedHandoff" ma:readOnly="false">
      <xsd:simpleType>
        <xsd:restriction base="dms:Text"/>
      </xsd:simpleType>
    </xsd:element>
    <xsd:element name="LocalizationTagsTaxHTField0" ma:index="87" nillable="true" ma:taxonomy="true" ma:internalName="LocalizationTagsTaxHTField0" ma:taxonomyFieldName="LocalizationTags" ma:displayName="Localization Tags" ma:readOnly="false" ma:default="" ma:fieldId="{251ee2d3-c117-4524-b3f1-1010c3cab2a3}" ma:taxonomyMulti="true" ma:sspId="8f79753a-75d3-41f5-8ca3-40b843941b4f" ma:termSetId="5b7703a5-8e8b-4b58-8b31-1cea35331da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MachineTranslated" ma:index="88" nillable="true" ma:displayName="Machine Translated" ma:default="" ma:internalName="MachineTranslated" ma:readOnly="false">
      <xsd:simpleType>
        <xsd:restriction base="dms:Boolean"/>
      </xsd:simpleType>
    </xsd:element>
    <xsd:element name="Manager" ma:index="89" nillable="true" ma:displayName="Manager" ma:hidden="true" ma:internalName="Manager" ma:readOnly="false">
      <xsd:simpleType>
        <xsd:restriction base="dms:Text"/>
      </xsd:simpleType>
    </xsd:element>
    <xsd:element name="Markets" ma:index="90" nillable="true" ma:displayName="Markets" ma:default="" ma:description="Leave blank to show in all markets" ma:list="{8D80075B-F8CE-48D6-9BD2-D195F7E115A9}" ma:internalName="Markets" ma:readOnly="false" ma:showField="MarketName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Milestone" ma:index="91" nillable="true" ma:displayName="Milestone" ma:default="" ma:internalName="Milestone" ma:readOnly="false">
      <xsd:simpleType>
        <xsd:restriction base="dms:Unknown"/>
      </xsd:simpleType>
    </xsd:element>
    <xsd:element name="TPNamespace" ma:index="94" nillable="true" ma:displayName="Namespace" ma:default="" ma:internalName="TPNamespace">
      <xsd:simpleType>
        <xsd:restriction base="dms:Text"/>
      </xsd:simpleType>
    </xsd:element>
    <xsd:element name="NumericId" ma:index="95" nillable="true" ma:displayName="Numeric ID" ma:default="" ma:indexed="true" ma:internalName="NumericId" ma:readOnly="false">
      <xsd:simpleType>
        <xsd:restriction base="dms:Number"/>
      </xsd:simpleType>
    </xsd:element>
    <xsd:element name="NumOfRatingsLookup" ma:index="96" nillable="true" ma:displayName="NumOfRatings" ma:default="" ma:list="{1F044C38-11A0-4051-9DF8-A3AFA85E16DC}" ma:internalName="NumOfRatingsLookup" ma:readOnly="true" ma:showField="NumOfRatings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OCacheId" ma:index="97" nillable="true" ma:displayName="OOCacheId" ma:internalName="OOCacheId" ma:readOnly="false">
      <xsd:simpleType>
        <xsd:restriction base="dms:Text"/>
      </xsd:simpleType>
    </xsd:element>
    <xsd:element name="OpenTemplate" ma:index="98" nillable="true" ma:displayName="Open Template" ma:default="true" ma:internalName="OpenTemplate">
      <xsd:simpleType>
        <xsd:restriction base="dms:Boolean"/>
      </xsd:simpleType>
    </xsd:element>
    <xsd:element name="OriginAsset" ma:index="99" nillable="true" ma:displayName="Origin Asset" ma:default="" ma:internalName="OriginAsset" ma:readOnly="false">
      <xsd:simpleType>
        <xsd:restriction base="dms:Text"/>
      </xsd:simpleType>
    </xsd:element>
    <xsd:element name="OriginalRelease" ma:index="100" nillable="true" ma:displayName="Original Release" ma:default="15" ma:internalName="OriginalRelease" ma:readOnly="false">
      <xsd:simpleType>
        <xsd:restriction base="dms:Choice">
          <xsd:enumeration value="14"/>
          <xsd:enumeration value="15"/>
          <xsd:enumeration value="16"/>
        </xsd:restriction>
      </xsd:simpleType>
    </xsd:element>
    <xsd:element name="OriginalSourceMarket" ma:index="101" nillable="true" ma:displayName="Original Source Market Group" ma:default="" ma:internalName="OriginalSourceMarket" ma:readOnly="false">
      <xsd:simpleType>
        <xsd:restriction base="dms:Text"/>
      </xsd:simpleType>
    </xsd:element>
    <xsd:element name="OutputCachingOn" ma:index="102" nillable="true" ma:displayName="Output Caching" ma:default="true" ma:hidden="true" ma:internalName="OutputCachingOn" ma:readOnly="false">
      <xsd:simpleType>
        <xsd:restriction base="dms:Boolean"/>
      </xsd:simpleType>
    </xsd:element>
    <xsd:element name="ParentAssetId" ma:index="103" nillable="true" ma:displayName="Parent Asset Id" ma:default="" ma:internalName="ParentAssetId" ma:readOnly="false">
      <xsd:simpleType>
        <xsd:restriction base="dms:Text"/>
      </xsd:simpleType>
    </xsd:element>
    <xsd:element name="PlannedPubDate" ma:index="104" nillable="true" ma:displayName="Planned Publish Date" ma:default="" ma:indexed="true" ma:internalName="PlannedPubDate" ma:readOnly="false">
      <xsd:simpleType>
        <xsd:restriction base="dms:DateTime"/>
      </xsd:simpleType>
    </xsd:element>
    <xsd:element name="PolicheckWords" ma:index="105" nillable="true" ma:displayName="Policheck Words" ma:default="" ma:internalName="PolicheckWords" ma:readOnly="false">
      <xsd:simpleType>
        <xsd:restriction base="dms:Text"/>
      </xsd:simpleType>
    </xsd:element>
    <xsd:element name="BusinessGroup" ma:index="106" nillable="true" ma:displayName="Product Division Owner" ma:default="" ma:internalName="BusinessGroup" ma:readOnly="false">
      <xsd:simpleType>
        <xsd:restriction base="dms:Unknown"/>
      </xsd:simpleType>
    </xsd:element>
    <xsd:element name="UAProjectedTotalWords" ma:index="107" nillable="true" ma:displayName="Projected Word Count" ma:default="" ma:internalName="UAProjectedTotalWords" ma:readOnly="false">
      <xsd:simpleType>
        <xsd:restriction base="dms:Unknown"/>
      </xsd:simpleType>
    </xsd:element>
    <xsd:element name="Provider" ma:index="108" nillable="true" ma:displayName="Provider" ma:default="" ma:internalName="Provider" ma:readOnly="false">
      <xsd:simpleType>
        <xsd:restriction base="dms:Unknown"/>
      </xsd:simpleType>
    </xsd:element>
    <xsd:element name="Providers" ma:index="109" nillable="true" ma:displayName="Providers" ma:default="" ma:internalName="Providers">
      <xsd:simpleType>
        <xsd:restriction base="dms:Unknown"/>
      </xsd:simpleType>
    </xsd:element>
    <xsd:element name="PublishStatusLookup" ma:index="110" nillable="true" ma:displayName="Publish Status" ma:default="" ma:list="{1F044C38-11A0-4051-9DF8-A3AFA85E16DC}" ma:internalName="PublishStatusLookup" ma:readOnly="false" ma:showField="PublishStatus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PublishTargets" ma:index="111" nillable="true" ma:displayName="Publish Target" ma:default="OfficeOnlineVNext" ma:internalName="PublishTargets" ma:readOnly="false">
      <xsd:simpleType>
        <xsd:restriction base="dms:Unknown"/>
      </xsd:simpleType>
    </xsd:element>
    <xsd:element name="RecommendationsModifier" ma:index="112" nillable="true" ma:displayName="Recommendations Modifier" ma:default="" ma:internalName="RecommendationsModifier" ma:readOnly="false">
      <xsd:simpleType>
        <xsd:restriction base="dms:Number"/>
      </xsd:simpleType>
    </xsd:element>
    <xsd:element name="ArtSampleDocs" ma:index="113" nillable="true" ma:displayName="Sample Docs" ma:default="" ma:hidden="true" ma:internalName="ArtSampleDocs" ma:readOnly="false">
      <xsd:simpleType>
        <xsd:restriction base="dms:Text"/>
      </xsd:simpleType>
    </xsd:element>
    <xsd:element name="ScenarioTagsTaxHTField0" ma:index="115" nillable="true" ma:taxonomy="true" ma:internalName="ScenarioTagsTaxHTField0" ma:taxonomyFieldName="ScenarioTags" ma:displayName="Scenarios" ma:readOnly="false" ma:default="" ma:fieldId="{654e2ea7-8c43-4b3c-9db4-bd71f7cfe4f4}" ma:taxonomyMulti="true" ma:sspId="8f79753a-75d3-41f5-8ca3-40b843941b4f" ma:termSetId="4b7d5f16-e2f2-4fc0-bab3-6e8b931e57d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ShowIn" ma:index="117" nillable="true" ma:displayName="Show In" ma:default="Show everywhere" ma:internalName="ShowIn" ma:readOnly="false">
      <xsd:simpleType>
        <xsd:restriction base="dms:Choice">
          <xsd:enumeration value="Hide on web"/>
          <xsd:enumeration value="On Web no search"/>
          <xsd:enumeration value="Show everywhere"/>
          <xsd:enumeration value="Special use only"/>
        </xsd:restriction>
      </xsd:simpleType>
    </xsd:element>
    <xsd:element name="SourceTitle" ma:index="118" nillable="true" ma:displayName="Source Title" ma:default="" ma:indexed="true" ma:internalName="SourceTitle" ma:readOnly="false">
      <xsd:simpleType>
        <xsd:restriction base="dms:Text"/>
      </xsd:simpleType>
    </xsd:element>
    <xsd:element name="CSXSubmissionDate" ma:index="119" nillable="true" ma:displayName="Submission Date" ma:default="" ma:internalName="CSXSubmissionDate" ma:readOnly="false">
      <xsd:simpleType>
        <xsd:restriction base="dms:DateTime"/>
      </xsd:simpleType>
    </xsd:element>
    <xsd:element name="SubmitterId" ma:index="120" nillable="true" ma:displayName="Submitter ID" ma:default="" ma:internalName="SubmitterId" ma:readOnly="false">
      <xsd:simpleType>
        <xsd:restriction base="dms:Text"/>
      </xsd:simpleType>
    </xsd:element>
    <xsd:element name="TaxCatchAll" ma:index="121" nillable="true" ma:displayName="Taxonomy Catch All Column" ma:hidden="true" ma:list="{33f01220-6030-4880-975f-b9ea0de09f53}" ma:internalName="TaxCatchAll" ma:showField="CatchAllData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2" nillable="true" ma:displayName="Taxonomy Catch All Column1" ma:hidden="true" ma:list="{33f01220-6030-4880-975f-b9ea0de09f53}" ma:internalName="TaxCatchAllLabel" ma:readOnly="true" ma:showField="CatchAllDataLabel" ma:web="2958f784-0ef9-4616-b22d-512a8cad1f0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emplateStatus" ma:index="123" nillable="true" ma:displayName="Template Status" ma:default="" ma:internalName="TemplateStatus">
      <xsd:simpleType>
        <xsd:restriction base="dms:Unknown"/>
      </xsd:simpleType>
    </xsd:element>
    <xsd:element name="TemplateTemplateType" ma:index="124" nillable="true" ma:displayName="Template Type" ma:default="" ma:internalName="TemplateTemplateType">
      <xsd:simpleType>
        <xsd:restriction base="dms:Unknown"/>
      </xsd:simpleType>
    </xsd:element>
    <xsd:element name="ThumbnailAssetId" ma:index="125" nillable="true" ma:displayName="Thumbnail Image Asset" ma:default="" ma:internalName="ThumbnailAssetId" ma:readOnly="false">
      <xsd:simpleType>
        <xsd:restriction base="dms:Text"/>
      </xsd:simpleType>
    </xsd:element>
    <xsd:element name="TimesCloned" ma:index="126" nillable="true" ma:displayName="Times Cloned" ma:default="" ma:internalName="TimesCloned" ma:readOnly="false">
      <xsd:simpleType>
        <xsd:restriction base="dms:Number"/>
      </xsd:simpleType>
    </xsd:element>
    <xsd:element name="TrustLevel" ma:index="128" nillable="true" ma:displayName="Trust Level" ma:default="1 Microsoft Managed Content" ma:internalName="TrustLevel" ma:readOnly="false">
      <xsd:simpleType>
        <xsd:restriction base="dms:Unknown"/>
      </xsd:simpleType>
    </xsd:element>
    <xsd:element name="UALocComments" ma:index="129" nillable="true" ma:displayName="UA Loc Comments" ma:default="" ma:internalName="UALocComments" ma:readOnly="false">
      <xsd:simpleType>
        <xsd:restriction base="dms:Note"/>
      </xsd:simpleType>
    </xsd:element>
    <xsd:element name="UALocRecommendation" ma:index="130" nillable="true" ma:displayName="UA Loc Recommendation" ma:default="Localize" ma:internalName="UALocRecommendation" ma:readOnly="false">
      <xsd:simpleType>
        <xsd:restriction base="dms:Choice">
          <xsd:enumeration value="Localize"/>
          <xsd:enumeration value="Never Localize"/>
          <xsd:enumeration value="Priority Localize"/>
        </xsd:restriction>
      </xsd:simpleType>
    </xsd:element>
    <xsd:element name="UANotes" ma:index="131" nillable="true" ma:displayName="UA Notes" ma:default="" ma:internalName="UANotes" ma:readOnly="false">
      <xsd:simpleType>
        <xsd:restriction base="dms:Note"/>
      </xsd:simpleType>
    </xsd:element>
    <xsd:element name="TPAppVersion" ma:index="132" nillable="true" ma:displayName="Version" ma:default="" ma:internalName="TPAppVersion">
      <xsd:simpleType>
        <xsd:restriction base="dms:Text"/>
      </xsd:simpleType>
    </xsd:element>
    <xsd:element name="VoteCount" ma:index="133" nillable="true" ma:displayName="Vote Count" ma:default="" ma:internalName="VoteCount" ma:readOnly="fals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5acd76-e9f3-4601-9d69-91f53ab96ae6" elementFormDefault="qualified">
    <xsd:import namespace="http://schemas.microsoft.com/office/2006/documentManagement/types"/>
    <xsd:import namespace="http://schemas.microsoft.com/office/infopath/2007/PartnerControls"/>
    <xsd:element name="Description0" ma:index="134" nillable="true" ma:displayName="Description" ma:internalName="Description0">
      <xsd:simpleType>
        <xsd:restriction base="dms:Note"/>
      </xsd:simpleType>
    </xsd:element>
    <xsd:element name="Component" ma:index="135" nillable="true" ma:displayName="Component" ma:internalName="Component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2" ma:displayName="Content Type"/>
        <xsd:element ref="dc:title" minOccurs="0" maxOccurs="1" ma:index="12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wnloads xmlns="2958f784-0ef9-4616-b22d-512a8cad1f0d">0</Downloads>
    <HandoffToMSDN xmlns="2958f784-0ef9-4616-b22d-512a8cad1f0d" xsi:nil="true"/>
    <OriginalSourceMarket xmlns="2958f784-0ef9-4616-b22d-512a8cad1f0d">english</OriginalSourceMarket>
    <AssetStart xmlns="2958f784-0ef9-4616-b22d-512a8cad1f0d">2012-08-30T21:29:00+00:00</AssetStart>
    <CrawlForDependencies xmlns="2958f784-0ef9-4616-b22d-512a8cad1f0d">false</CrawlForDependencies>
    <InternalTagsTaxHTField0 xmlns="2958f784-0ef9-4616-b22d-512a8cad1f0d">
      <Terms xmlns="http://schemas.microsoft.com/office/infopath/2007/PartnerControls"/>
    </InternalTagsTaxHTField0>
    <LastHandOff xmlns="2958f784-0ef9-4616-b22d-512a8cad1f0d" xsi:nil="true"/>
    <LocComments xmlns="2958f784-0ef9-4616-b22d-512a8cad1f0d" xsi:nil="true"/>
    <LocalizationTagsTaxHTField0 xmlns="2958f784-0ef9-4616-b22d-512a8cad1f0d">
      <Terms xmlns="http://schemas.microsoft.com/office/infopath/2007/PartnerControls"/>
    </LocalizationTagsTaxHTField0>
    <Milestone xmlns="2958f784-0ef9-4616-b22d-512a8cad1f0d" xsi:nil="true"/>
    <OriginalRelease xmlns="2958f784-0ef9-4616-b22d-512a8cad1f0d">15</OriginalRelease>
    <APDescription xmlns="2958f784-0ef9-4616-b22d-512a8cad1f0d" xsi:nil="true"/>
    <FeatureTagsTaxHTField0 xmlns="2958f784-0ef9-4616-b22d-512a8cad1f0d">
      <Terms xmlns="http://schemas.microsoft.com/office/infopath/2007/PartnerControls"/>
    </FeatureTagsTaxHTField0>
    <AssetId xmlns="2958f784-0ef9-4616-b22d-512a8cad1f0d">123123</AssetId>
    <CSXHash xmlns="2958f784-0ef9-4616-b22d-512a8cad1f0d" xsi:nil="true"/>
    <OOCacheId xmlns="2958f784-0ef9-4616-b22d-512a8cad1f0d" xsi:nil="true"/>
    <Description0 xmlns="fb5acd76-e9f3-4601-9d69-91f53ab96ae6" xsi:nil="true"/>
    <IsSearchable xmlns="2958f784-0ef9-4616-b22d-512a8cad1f0d">true</IsSearchable>
    <CSXSubmissionMarket xmlns="2958f784-0ef9-4616-b22d-512a8cad1f0d" xsi:nil="true"/>
    <IsDeleted xmlns="2958f784-0ef9-4616-b22d-512a8cad1f0d">false</IsDeleted>
    <EditorialStatus xmlns="2958f784-0ef9-4616-b22d-512a8cad1f0d">Complete</EditorialStatus>
    <ArtSampleDocs xmlns="2958f784-0ef9-4616-b22d-512a8cad1f0d" xsi:nil="true"/>
    <TrustLevel xmlns="2958f784-0ef9-4616-b22d-512a8cad1f0d">1 Microsoft Managed Content</TrustLevel>
    <UALocRecommendation xmlns="2958f784-0ef9-4616-b22d-512a8cad1f0d">Localize</UALocRecommendation>
    <BlockPublish xmlns="2958f784-0ef9-4616-b22d-512a8cad1f0d">false</BlockPublish>
    <TPLaunchHelpLinkType xmlns="2958f784-0ef9-4616-b22d-512a8cad1f0d">Template</TPLaunchHelpLinkType>
    <Providers xmlns="2958f784-0ef9-4616-b22d-512a8cad1f0d" xsi:nil="true"/>
    <TPAppVersion xmlns="2958f784-0ef9-4616-b22d-512a8cad1f0d" xsi:nil="true"/>
    <VoteCount xmlns="2958f784-0ef9-4616-b22d-512a8cad1f0d" xsi:nil="true"/>
    <Component xmlns="fb5acd76-e9f3-4601-9d69-91f53ab96ae6" xsi:nil="true"/>
    <APAuthor xmlns="2958f784-0ef9-4616-b22d-512a8cad1f0d">
      <UserInfo>
        <DisplayName>REDMOND\matthos</DisplayName>
        <AccountId>59</AccountId>
        <AccountType/>
      </UserInfo>
    </APAuthor>
    <ClipArtFilename xmlns="2958f784-0ef9-4616-b22d-512a8cad1f0d" xsi:nil="true"/>
    <Provider xmlns="2958f784-0ef9-4616-b22d-512a8cad1f0d" xsi:nil="true"/>
    <AssetExpire xmlns="2958f784-0ef9-4616-b22d-512a8cad1f0d">2029-01-01T08:00:00+00:00</AssetExpire>
    <AssetType xmlns="2958f784-0ef9-4616-b22d-512a8cad1f0d">TP</AssetType>
    <TPClientViewer xmlns="2958f784-0ef9-4616-b22d-512a8cad1f0d" xsi:nil="true"/>
    <TPInstallLocation xmlns="2958f784-0ef9-4616-b22d-512a8cad1f0d" xsi:nil="true"/>
    <SubmitterId xmlns="2958f784-0ef9-4616-b22d-512a8cad1f0d" xsi:nil="true"/>
    <ThumbnailAssetId xmlns="2958f784-0ef9-4616-b22d-512a8cad1f0d" xsi:nil="true"/>
    <ApprovalStatus xmlns="2958f784-0ef9-4616-b22d-512a8cad1f0d">InProgress</ApprovalStatus>
    <TPComponent xmlns="2958f784-0ef9-4616-b22d-512a8cad1f0d" xsi:nil="true"/>
    <TPExecutable xmlns="2958f784-0ef9-4616-b22d-512a8cad1f0d" xsi:nil="true"/>
    <LastModifiedDateTime xmlns="2958f784-0ef9-4616-b22d-512a8cad1f0d" xsi:nil="true"/>
    <LegacyData xmlns="2958f784-0ef9-4616-b22d-512a8cad1f0d" xsi:nil="true"/>
    <LocManualTestRequired xmlns="2958f784-0ef9-4616-b22d-512a8cad1f0d">false</LocManualTestRequired>
    <BusinessGroup xmlns="2958f784-0ef9-4616-b22d-512a8cad1f0d" xsi:nil="true"/>
    <RecommendationsModifier xmlns="2958f784-0ef9-4616-b22d-512a8cad1f0d" xsi:nil="true"/>
    <SourceTitle xmlns="2958f784-0ef9-4616-b22d-512a8cad1f0d" xsi:nil="true"/>
    <TemplateTemplateType xmlns="2958f784-0ef9-4616-b22d-512a8cad1f0d">Excel Spreadsheet Template</TemplateTemplateType>
    <IntlLocPriority xmlns="2958f784-0ef9-4616-b22d-512a8cad1f0d" xsi:nil="true"/>
    <OpenTemplate xmlns="2958f784-0ef9-4616-b22d-512a8cad1f0d">true</OpenTemplate>
    <UAProjectedTotalWords xmlns="2958f784-0ef9-4616-b22d-512a8cad1f0d" xsi:nil="true"/>
    <TPApplication xmlns="2958f784-0ef9-4616-b22d-512a8cad1f0d" xsi:nil="true"/>
    <CampaignTagsTaxHTField0 xmlns="2958f784-0ef9-4616-b22d-512a8cad1f0d">
      <Terms xmlns="http://schemas.microsoft.com/office/infopath/2007/PartnerControls"/>
    </CampaignTagsTaxHTField0>
    <PrimaryImageGen xmlns="2958f784-0ef9-4616-b22d-512a8cad1f0d">false</PrimaryImageGen>
    <IntlLangReview xmlns="2958f784-0ef9-4616-b22d-512a8cad1f0d">false</IntlLangReview>
    <MachineTranslated xmlns="2958f784-0ef9-4616-b22d-512a8cad1f0d">false</MachineTranslated>
    <OutputCachingOn xmlns="2958f784-0ef9-4616-b22d-512a8cad1f0d">false</OutputCachingOn>
    <ParentAssetId xmlns="2958f784-0ef9-4616-b22d-512a8cad1f0d" xsi:nil="true"/>
    <TemplateStatus xmlns="2958f784-0ef9-4616-b22d-512a8cad1f0d">Complete</TemplateStatus>
    <AcquiredFrom xmlns="2958f784-0ef9-4616-b22d-512a8cad1f0d">Internal MS</AcquiredFrom>
    <ContentItem xmlns="2958f784-0ef9-4616-b22d-512a8cad1f0d" xsi:nil="true"/>
    <Markets xmlns="2958f784-0ef9-4616-b22d-512a8cad1f0d"/>
    <OriginAsset xmlns="2958f784-0ef9-4616-b22d-512a8cad1f0d" xsi:nil="true"/>
    <ShowIn xmlns="2958f784-0ef9-4616-b22d-512a8cad1f0d">Show everywhere</ShowIn>
    <EditorialTags xmlns="2958f784-0ef9-4616-b22d-512a8cad1f0d" xsi:nil="true"/>
    <TPLaunchHelpLink xmlns="2958f784-0ef9-4616-b22d-512a8cad1f0d" xsi:nil="true"/>
    <LocMarketGroupTiers2 xmlns="2958f784-0ef9-4616-b22d-512a8cad1f0d" xsi:nil="true"/>
    <PublishStatusLookup xmlns="2958f784-0ef9-4616-b22d-512a8cad1f0d">
      <Value>684759</Value>
    </PublishStatusLookup>
    <TimesCloned xmlns="2958f784-0ef9-4616-b22d-512a8cad1f0d" xsi:nil="true"/>
    <AverageRating xmlns="2958f784-0ef9-4616-b22d-512a8cad1f0d" xsi:nil="true"/>
    <TPCommandLine xmlns="2958f784-0ef9-4616-b22d-512a8cad1f0d" xsi:nil="true"/>
    <CSXUpdate xmlns="2958f784-0ef9-4616-b22d-512a8cad1f0d">false</CSXUpdate>
    <CSXSubmissionDate xmlns="2958f784-0ef9-4616-b22d-512a8cad1f0d" xsi:nil="true"/>
    <TaxCatchAll xmlns="2958f784-0ef9-4616-b22d-512a8cad1f0d"/>
    <IntlLangReviewDate xmlns="2958f784-0ef9-4616-b22d-512a8cad1f0d" xsi:nil="true"/>
    <TPFriendlyName xmlns="2958f784-0ef9-4616-b22d-512a8cad1f0d" xsi:nil="true"/>
    <NumericId xmlns="2958f784-0ef9-4616-b22d-512a8cad1f0d" xsi:nil="true"/>
    <PlannedPubDate xmlns="2958f784-0ef9-4616-b22d-512a8cad1f0d" xsi:nil="true"/>
    <PolicheckWords xmlns="2958f784-0ef9-4616-b22d-512a8cad1f0d" xsi:nil="true"/>
    <PublishTargets xmlns="2958f784-0ef9-4616-b22d-512a8cad1f0d">OfficeOnlineVNext</PublishTargets>
    <UALocComments xmlns="2958f784-0ef9-4616-b22d-512a8cad1f0d" xsi:nil="true"/>
    <ApprovalLog xmlns="2958f784-0ef9-4616-b22d-512a8cad1f0d" xsi:nil="true"/>
    <BugNumber xmlns="2958f784-0ef9-4616-b22d-512a8cad1f0d" xsi:nil="true"/>
    <FriendlyTitle xmlns="2958f784-0ef9-4616-b22d-512a8cad1f0d" xsi:nil="true"/>
    <MarketSpecific xmlns="2958f784-0ef9-4616-b22d-512a8cad1f0d">false</MarketSpecific>
    <LocRecommendedHandoff xmlns="2958f784-0ef9-4616-b22d-512a8cad1f0d" xsi:nil="true"/>
    <TPNamespace xmlns="2958f784-0ef9-4616-b22d-512a8cad1f0d" xsi:nil="true"/>
    <ScenarioTagsTaxHTField0 xmlns="2958f784-0ef9-4616-b22d-512a8cad1f0d">
      <Terms xmlns="http://schemas.microsoft.com/office/infopath/2007/PartnerControls"/>
    </ScenarioTagsTaxHTField0>
    <UANotes xmlns="2958f784-0ef9-4616-b22d-512a8cad1f0d" xsi:nil="true"/>
    <IntlLangReviewer xmlns="2958f784-0ef9-4616-b22d-512a8cad1f0d" xsi:nil="true"/>
    <UACurrentWords xmlns="2958f784-0ef9-4616-b22d-512a8cad1f0d" xsi:nil="true"/>
    <DirectSourceMarket xmlns="2958f784-0ef9-4616-b22d-512a8cad1f0d">english</DirectSourceMarket>
    <DSATActionTaken xmlns="2958f784-0ef9-4616-b22d-512a8cad1f0d" xsi:nil="true"/>
    <APEditor xmlns="2958f784-0ef9-4616-b22d-512a8cad1f0d">
      <UserInfo>
        <DisplayName/>
        <AccountId xsi:nil="true"/>
        <AccountType/>
      </UserInfo>
    </APEditor>
    <LocLastLocAttemptVersionLookup xmlns="2958f784-0ef9-4616-b22d-512a8cad1f0d">854868</LocLastLocAttemptVersionLookup>
    <Manager xmlns="2958f784-0ef9-4616-b22d-512a8cad1f0d" xsi:nil="true"/>
  </documentManagement>
</p:properties>
</file>

<file path=customXml/itemProps1.xml><?xml version="1.0" encoding="utf-8"?>
<ds:datastoreItem xmlns:ds="http://schemas.openxmlformats.org/officeDocument/2006/customXml" ds:itemID="{94C9E900-E951-4E67-A753-F1A8AD2CD42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D8A5AA-033A-490A-8AEB-B403A4F6239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58f784-0ef9-4616-b22d-512a8cad1f0d"/>
    <ds:schemaRef ds:uri="fb5acd76-e9f3-4601-9d69-91f53ab96a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140D133-1DC5-4FB3-BF5E-E253A0C89EB1}">
  <ds:schemaRefs>
    <ds:schemaRef ds:uri="2958f784-0ef9-4616-b22d-512a8cad1f0d"/>
    <ds:schemaRef ds:uri="http://purl.org/dc/dcmitype/"/>
    <ds:schemaRef ds:uri="http://schemas.microsoft.com/office/2006/documentManagement/types"/>
    <ds:schemaRef ds:uri="fb5acd76-e9f3-4601-9d69-91f53ab96ae6"/>
    <ds:schemaRef ds:uri="http://schemas.microsoft.com/office/infopath/2007/PartnerControls"/>
    <ds:schemaRef ds:uri="http://purl.org/dc/terms/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7</vt:i4>
      </vt:variant>
    </vt:vector>
  </HeadingPairs>
  <TitlesOfParts>
    <vt:vector size="13" baseType="lpstr">
      <vt:lpstr>Party Overview</vt:lpstr>
      <vt:lpstr>Guest List</vt:lpstr>
      <vt:lpstr>Food &amp; drinks</vt:lpstr>
      <vt:lpstr>Venue &amp; others</vt:lpstr>
      <vt:lpstr>Site Map</vt:lpstr>
      <vt:lpstr>Agenda</vt:lpstr>
      <vt:lpstr>'Site Map'!Área_de_impresión</vt:lpstr>
      <vt:lpstr>EncabezadoTabla1</vt:lpstr>
      <vt:lpstr>EncabezadoTabla2</vt:lpstr>
      <vt:lpstr>InvitadosConfirmados</vt:lpstr>
      <vt:lpstr>Table3Header</vt:lpstr>
      <vt:lpstr>TotalAdultos</vt:lpstr>
      <vt:lpstr>TotalNiños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Mermaid party planner</dc:title>
  <dc:subject>How to organize a mermaid party</dc:subject>
  <dc:creator>https://allmermaids.top</dc:creator>
  <cp:lastModifiedBy>Aketza Elices</cp:lastModifiedBy>
  <dcterms:created xsi:type="dcterms:W3CDTF">2012-08-28T21:36:07Z</dcterms:created>
  <dcterms:modified xsi:type="dcterms:W3CDTF">2019-08-21T13:45:03Z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0x010100DE95A0C693CEB341887D38A4A2B58B45040072C752107C5A7B47AA91A1EE638E6F1F</vt:lpwstr>
  </property>
  <property fmtid="{D5CDD505-2E9C-101B-9397-08002B2CF9AE}" pid="3" name="InternalTags">
    <vt:lpwstr/>
  </property>
  <property fmtid="{D5CDD505-2E9C-101B-9397-08002B2CF9AE}" pid="4" name="FeatureTags">
    <vt:lpwstr/>
  </property>
  <property fmtid="{D5CDD505-2E9C-101B-9397-08002B2CF9AE}" pid="5" name="LocalizationTags">
    <vt:lpwstr/>
  </property>
  <property fmtid="{D5CDD505-2E9C-101B-9397-08002B2CF9AE}" pid="6" name="ScenarioTags">
    <vt:lpwstr/>
  </property>
  <property fmtid="{D5CDD505-2E9C-101B-9397-08002B2CF9AE}" pid="7" name="CampaignTags">
    <vt:lpwstr/>
  </property>
  <property fmtid="{D5CDD505-2E9C-101B-9397-08002B2CF9AE}" pid="8" name="HiddenCategoryTags">
    <vt:lpwstr/>
  </property>
  <property fmtid="{D5CDD505-2E9C-101B-9397-08002B2CF9AE}" pid="9" name="CategoryTags">
    <vt:lpwstr/>
  </property>
  <property fmtid="{D5CDD505-2E9C-101B-9397-08002B2CF9AE}" pid="10" name="CategoryTagsTaxHTField0">
    <vt:lpwstr/>
  </property>
  <property fmtid="{D5CDD505-2E9C-101B-9397-08002B2CF9AE}" pid="11" name="HiddenCategoryTagsTaxHTField0">
    <vt:lpwstr/>
  </property>
</Properties>
</file>